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turismo 2021\turismo 2021 - copia\bioseguridad\documentación empresas, guías y artesanos - Safe Travel\formato safe travels\Guías de turismo\"/>
    </mc:Choice>
  </mc:AlternateContent>
  <bookViews>
    <workbookView xWindow="-120" yWindow="-120" windowWidth="20730" windowHeight="11160"/>
  </bookViews>
  <sheets>
    <sheet name="CARTILLA AD" sheetId="1" r:id="rId1"/>
    <sheet name="RESULTADOS" sheetId="6" state="hidden" r:id="rId2"/>
    <sheet name="REGISTRO FOTOGRÁFICO " sheetId="5" state="hidden" r:id="rId3"/>
    <sheet name="CARTILLA EVA." sheetId="8" state="hidden" r:id="rId4"/>
    <sheet name="Hoja1" sheetId="9" state="hidden" r:id="rId5"/>
  </sheets>
  <definedNames>
    <definedName name="_xlnm._FilterDatabase" localSheetId="0" hidden="1">'CARTILLA AD'!$A$15:$M$73</definedName>
    <definedName name="_xlnm._FilterDatabase" localSheetId="3" hidden="1">'CARTILLA EVA.'!$A$25:$G$137</definedName>
    <definedName name="_xlnm.Print_Area" localSheetId="0">'CARTILLA AD'!$A$1:$G$77</definedName>
    <definedName name="_xlnm.Print_Area" localSheetId="3">'CARTILLA EVA.'!$A$1:$G$138</definedName>
    <definedName name="_xlnm.Print_Area" localSheetId="2">'REGISTRO FOTOGRÁFICO '!$A$1:$K$95</definedName>
    <definedName name="_xlnm.Print_Area" localSheetId="1">RESULTADOS!$A$1:$Q$26</definedName>
    <definedName name="_xlnm.Print_Titles" localSheetId="0">'CARTILLA AD'!$1:$3</definedName>
    <definedName name="_xlnm.Print_Titles" localSheetId="3">'CARTILLA EVA.'!$1:$4</definedName>
    <definedName name="_xlnm.Print_Titles" localSheetId="2">'REGISTRO FOTOGRÁFICO '!$1:$3</definedName>
    <definedName name="_xlnm.Print_Titles" localSheetId="1">RESULTADOS!$1:$4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8" i="1" l="1"/>
  <c r="E21" i="1" l="1"/>
  <c r="E22" i="1" l="1"/>
  <c r="E23" i="1"/>
  <c r="E24" i="1"/>
  <c r="E25" i="1"/>
  <c r="E26" i="1"/>
  <c r="E27" i="1"/>
  <c r="E28" i="1"/>
  <c r="E31" i="1"/>
  <c r="E33" i="1"/>
  <c r="E35" i="1"/>
  <c r="E36" i="1"/>
  <c r="E37" i="1"/>
  <c r="E39" i="1"/>
  <c r="E40" i="1"/>
  <c r="E41" i="1"/>
  <c r="E42" i="1"/>
  <c r="E43" i="1"/>
  <c r="E44" i="1"/>
  <c r="E45" i="1"/>
  <c r="E46" i="1"/>
  <c r="E47" i="1"/>
  <c r="E48" i="1"/>
  <c r="E49" i="1"/>
  <c r="E51" i="1"/>
  <c r="E52" i="1"/>
  <c r="E53" i="1"/>
  <c r="E54" i="1"/>
  <c r="E55" i="1"/>
  <c r="E56" i="1"/>
  <c r="E57" i="1"/>
  <c r="E58" i="1"/>
  <c r="E59" i="1"/>
  <c r="E60" i="1"/>
  <c r="E61" i="1"/>
  <c r="E62" i="1"/>
  <c r="E63" i="1"/>
  <c r="E64" i="1"/>
  <c r="E65" i="1"/>
  <c r="E67" i="1"/>
  <c r="E69" i="1"/>
  <c r="E19" i="1"/>
  <c r="E18" i="1"/>
  <c r="G71" i="1"/>
  <c r="G72" i="1" l="1"/>
  <c r="G73" i="1" s="1"/>
  <c r="B95" i="5"/>
  <c r="C94" i="5"/>
  <c r="B26" i="6"/>
  <c r="C25" i="6"/>
  <c r="P12" i="6" l="1"/>
  <c r="O12" i="6"/>
  <c r="N12" i="6"/>
  <c r="M12" i="6"/>
  <c r="K12" i="6"/>
  <c r="J12" i="6"/>
  <c r="I12" i="6"/>
  <c r="H12" i="6"/>
  <c r="H10" i="6"/>
  <c r="F12" i="6"/>
  <c r="E12" i="6"/>
  <c r="D12" i="6"/>
  <c r="F10" i="6"/>
  <c r="E10" i="6"/>
  <c r="D10" i="6"/>
  <c r="C12" i="6"/>
  <c r="C11" i="6"/>
  <c r="C10" i="6"/>
  <c r="B12" i="6"/>
  <c r="B11" i="6"/>
  <c r="B10" i="6"/>
  <c r="G12" i="6" l="1"/>
  <c r="L12" i="6"/>
  <c r="G10" i="6"/>
  <c r="Q12" i="6"/>
  <c r="A94" i="5" l="1"/>
  <c r="P11" i="6" l="1"/>
  <c r="O11" i="6"/>
  <c r="N11" i="6"/>
  <c r="M11" i="6"/>
  <c r="P10" i="6"/>
  <c r="O10" i="6"/>
  <c r="N10" i="6"/>
  <c r="M10" i="6"/>
  <c r="K11" i="6"/>
  <c r="J11" i="6"/>
  <c r="I11" i="6"/>
  <c r="H11" i="6"/>
  <c r="K10" i="6"/>
  <c r="J10" i="6"/>
  <c r="I10" i="6"/>
  <c r="F11" i="6"/>
  <c r="E11" i="6"/>
  <c r="D11" i="6"/>
  <c r="L11" i="6" l="1"/>
  <c r="Q11" i="6"/>
  <c r="L10" i="6"/>
  <c r="Q10" i="6"/>
  <c r="G11" i="6"/>
  <c r="H13" i="6"/>
  <c r="M13" i="6"/>
  <c r="K13" i="6"/>
  <c r="P13" i="6"/>
  <c r="E13" i="6"/>
  <c r="J13" i="6"/>
  <c r="O13" i="6"/>
  <c r="F13" i="6"/>
  <c r="C13" i="6"/>
  <c r="N13" i="6"/>
  <c r="I13" i="6"/>
  <c r="D13" i="6"/>
  <c r="L13" i="6" l="1"/>
  <c r="G13" i="6"/>
  <c r="Q13" i="6"/>
  <c r="N116" i="6"/>
  <c r="F8" i="9"/>
  <c r="F9" i="9"/>
  <c r="F7" i="9"/>
  <c r="F10" i="9" l="1"/>
  <c r="C131" i="8" l="1"/>
  <c r="A129" i="8"/>
  <c r="D127" i="8"/>
  <c r="A122" i="8"/>
  <c r="A123" i="8" s="1"/>
  <c r="A124" i="8" s="1"/>
  <c r="A125" i="8" s="1"/>
  <c r="A126" i="8" s="1"/>
  <c r="D120" i="8"/>
  <c r="A110" i="8"/>
  <c r="A111" i="8" s="1"/>
  <c r="A112" i="8" s="1"/>
  <c r="A113" i="8" s="1"/>
  <c r="A114" i="8" s="1"/>
  <c r="A115" i="8" s="1"/>
  <c r="A116" i="8" s="1"/>
  <c r="A117" i="8" s="1"/>
  <c r="D108" i="8"/>
  <c r="A105" i="8"/>
  <c r="A106" i="8" s="1"/>
  <c r="A107" i="8" s="1"/>
  <c r="D103" i="8"/>
  <c r="A102" i="8"/>
  <c r="D100" i="8"/>
  <c r="A96" i="8"/>
  <c r="A97" i="8" s="1"/>
  <c r="A98" i="8" s="1"/>
  <c r="A99" i="8" s="1"/>
  <c r="D94" i="8"/>
  <c r="A85" i="8"/>
  <c r="A86" i="8" s="1"/>
  <c r="A87" i="8" s="1"/>
  <c r="A88" i="8" s="1"/>
  <c r="A89" i="8" s="1"/>
  <c r="A90" i="8" s="1"/>
  <c r="A91" i="8" s="1"/>
  <c r="A92" i="8" s="1"/>
  <c r="D83" i="8"/>
  <c r="A78" i="8"/>
  <c r="A79" i="8" s="1"/>
  <c r="A80" i="8" s="1"/>
  <c r="A81" i="8" s="1"/>
  <c r="A82" i="8" s="1"/>
  <c r="A71" i="8"/>
  <c r="A72" i="8" s="1"/>
  <c r="A73" i="8" s="1"/>
  <c r="A74" i="8" s="1"/>
  <c r="A75" i="8" s="1"/>
  <c r="D69" i="8"/>
  <c r="A62" i="8"/>
  <c r="A63" i="8" s="1"/>
  <c r="A64" i="8" s="1"/>
  <c r="A65" i="8" s="1"/>
  <c r="A66" i="8" s="1"/>
  <c r="A67" i="8" s="1"/>
  <c r="D60" i="8"/>
  <c r="A54" i="8"/>
  <c r="A55" i="8" s="1"/>
  <c r="A56" i="8" s="1"/>
  <c r="A57" i="8" s="1"/>
  <c r="A58" i="8" s="1"/>
  <c r="A59" i="8" s="1"/>
  <c r="D52" i="8"/>
  <c r="A48" i="8"/>
  <c r="D46" i="8"/>
  <c r="A41" i="8"/>
  <c r="A42" i="8" s="1"/>
  <c r="A43" i="8" s="1"/>
  <c r="A44" i="8" s="1"/>
  <c r="A45" i="8" s="1"/>
  <c r="D39" i="8"/>
  <c r="A32" i="8"/>
  <c r="A33" i="8" s="1"/>
  <c r="A34" i="8" s="1"/>
  <c r="A35" i="8" s="1"/>
  <c r="A36" i="8" s="1"/>
  <c r="A37" i="8" s="1"/>
  <c r="A38" i="8" s="1"/>
  <c r="D30" i="8"/>
  <c r="A27" i="8"/>
  <c r="A28" i="8" s="1"/>
  <c r="A29" i="8" s="1"/>
  <c r="D25" i="8"/>
  <c r="D119" i="8" l="1"/>
  <c r="D24" i="8"/>
  <c r="D76" i="8"/>
  <c r="D68" i="8" s="1"/>
  <c r="G131" i="8" l="1"/>
  <c r="C132" i="8" l="1"/>
  <c r="G132" i="8" s="1"/>
  <c r="A19" i="1" l="1"/>
</calcChain>
</file>

<file path=xl/comments1.xml><?xml version="1.0" encoding="utf-8"?>
<comments xmlns="http://schemas.openxmlformats.org/spreadsheetml/2006/main">
  <authors>
    <author>Paulina Caballero Mera</author>
  </authors>
  <commentList>
    <comment ref="G7" authorId="0" shapeId="0">
      <text>
        <r>
          <rPr>
            <b/>
            <sz val="9"/>
            <color indexed="81"/>
            <rFont val="Tahoma"/>
            <family val="2"/>
          </rPr>
          <t>Paulina Caballero Mera:</t>
        </r>
        <r>
          <rPr>
            <sz val="9"/>
            <color indexed="81"/>
            <rFont val="Tahoma"/>
            <family val="2"/>
          </rPr>
          <t xml:space="preserve">
Colocar foto del carnet del GOT. Fotos que evidencien los aspectos a verificar.</t>
        </r>
      </text>
    </comment>
  </commentList>
</comments>
</file>

<file path=xl/sharedStrings.xml><?xml version="1.0" encoding="utf-8"?>
<sst xmlns="http://schemas.openxmlformats.org/spreadsheetml/2006/main" count="343" uniqueCount="299">
  <si>
    <t>ASPECTOS A VERIFICAR</t>
  </si>
  <si>
    <t>ATENCIÓN AL CLIENTE</t>
  </si>
  <si>
    <t>I</t>
  </si>
  <si>
    <t>II</t>
  </si>
  <si>
    <t>A</t>
  </si>
  <si>
    <t>III</t>
  </si>
  <si>
    <t>IV</t>
  </si>
  <si>
    <t>V</t>
  </si>
  <si>
    <t>Dirección:</t>
  </si>
  <si>
    <t>Provincia:</t>
  </si>
  <si>
    <t>E-mail:</t>
  </si>
  <si>
    <t>Fecha:</t>
  </si>
  <si>
    <t>REGISTRO FOTOGRÁFICO</t>
  </si>
  <si>
    <t>RUC:</t>
  </si>
  <si>
    <t>DNI N°:</t>
  </si>
  <si>
    <t>SISTEMA  DE APLICACIÓN DE BUENAS PRÁCTICAS - SABP</t>
  </si>
  <si>
    <t>FACILITADOR</t>
  </si>
  <si>
    <t>Nombres y Apellidos:</t>
  </si>
  <si>
    <t>DATOS DE LA EMPRESA</t>
  </si>
  <si>
    <t xml:space="preserve">Nombre del facilitador:      </t>
  </si>
  <si>
    <t>PLANIFICACIÓN</t>
  </si>
  <si>
    <t>GESTIÓN DE PERSONAS</t>
  </si>
  <si>
    <t>MARKETING</t>
  </si>
  <si>
    <t>TESORERÍA</t>
  </si>
  <si>
    <t>DATOS DE LA ATENCIÓN:</t>
  </si>
  <si>
    <t>N° de trabajadores</t>
  </si>
  <si>
    <t>GESTIÓN ADMINISTRATIVA</t>
  </si>
  <si>
    <t>INFRAESTRUCTURA Y EQUIPAMIENTO</t>
  </si>
  <si>
    <t>GESTIÓN DE SERVICIOS</t>
  </si>
  <si>
    <t>VI</t>
  </si>
  <si>
    <t>PROVEEDORES</t>
  </si>
  <si>
    <t>RESERVAS</t>
  </si>
  <si>
    <t>VENTAS</t>
  </si>
  <si>
    <t>OPERACIONES</t>
  </si>
  <si>
    <t>POST VENTA</t>
  </si>
  <si>
    <t>SEGURIDAD</t>
  </si>
  <si>
    <t>Cuenta con un flujo de caja proyectado mensual.</t>
  </si>
  <si>
    <t>Cuenta con caja chica para imprevistos.</t>
  </si>
  <si>
    <t>Cuenta con un programa de inducción para el personal que se integra a la empresa.</t>
  </si>
  <si>
    <t>Cuenta con material informativo de los programas y servicios que ofrece.</t>
  </si>
  <si>
    <t xml:space="preserve">NIVEL </t>
  </si>
  <si>
    <t>C</t>
  </si>
  <si>
    <t>EQUIPAMIENTO</t>
  </si>
  <si>
    <t>La Agencia de Viajes y Turismo evalúa periódicamente el desempeño de sus colaboradores.</t>
  </si>
  <si>
    <t xml:space="preserve">Razón social: </t>
  </si>
  <si>
    <t>Nombre comercial:</t>
  </si>
  <si>
    <t>Horario de atención:</t>
  </si>
  <si>
    <t xml:space="preserve">Persona que atendió al facilitador: </t>
  </si>
  <si>
    <t xml:space="preserve">Distrito: </t>
  </si>
  <si>
    <t>Región:</t>
  </si>
  <si>
    <t xml:space="preserve">Teléfono: </t>
  </si>
  <si>
    <t>Femenino:</t>
  </si>
  <si>
    <t>Masculino:</t>
  </si>
  <si>
    <t>Cuenta con más de un medio de pago.</t>
  </si>
  <si>
    <t>La cuenta bancaria está a nombre de la empresa.</t>
  </si>
  <si>
    <t>Cuenta con políticas de reservas y/o anulaciones.</t>
  </si>
  <si>
    <t>Cuenta con políticas de modificaciones, anulaciones y no show indicando las penalidades respectivas para informar al cliente.</t>
  </si>
  <si>
    <t xml:space="preserve">Cuenta con un directorio de teléfonos de emergencia nacional actualizado (bomberos, policía, ambulancia, entre otros). </t>
  </si>
  <si>
    <t>Cuenta con medios de contacto actualizados de los proveedores en caso de emergencias las 24 horas.</t>
  </si>
  <si>
    <t>Cuenta con un registro de las solicitudes y confirmaciones de las reservas de los clientes y con los proveedores.</t>
  </si>
  <si>
    <t>Cuenta con un sistema de control contable financiero que brinda reportes mensuales.</t>
  </si>
  <si>
    <t>Tiene personal entrenado y calificado para el desarrollo de las actividades de aventura.</t>
  </si>
  <si>
    <t>Asegura la disponibilidad y uso correcto de los equipos  de seguridad.</t>
  </si>
  <si>
    <t>Cuenta con criterios de selección de proveedores en función a las necesidades de la empresa.</t>
  </si>
  <si>
    <t>Celular:</t>
  </si>
  <si>
    <t>Emite y entrega comprobante de pago y documentos físicos o electrónicos afines al viaje del cliente.</t>
  </si>
  <si>
    <t>Realiza evaluaciones anuales de sus proveedores.</t>
  </si>
  <si>
    <t>GESTIÓN DE TURISMO DE AVENTURA</t>
  </si>
  <si>
    <t>Tiene definido el  proceso para la operación regular de sus servicios.</t>
  </si>
  <si>
    <t>Cuenta con procedimientos en caso de emergencias (accidentes), caso de urgencias (necesidad de abandono del tour) y sus respectivos planes de contingencia.</t>
  </si>
  <si>
    <t>Cuenta con un manual de organización y funciones.</t>
  </si>
  <si>
    <t>Cuenta con medios digitales para administrar las funciones de sus diferentes áreas.</t>
  </si>
  <si>
    <t>Cuenta con conexión telefónica e internet que faciliten la comunicación permanente con clientes y proveedores a nivel nacional e internacional.</t>
  </si>
  <si>
    <t>Cuenta con un local de libre acceso al público, apropiado para atender al turista y de uso exclusivo para prestar el servicio de Agencia de Viajes y Turismo.</t>
  </si>
  <si>
    <t>La empresa cuenta con extintor vigente y operativo.</t>
  </si>
  <si>
    <t>Brinda algún accesorio distintivo de la empresa para identificación de sus colaboradores en oficina y representantes durante la operación de los servicios.</t>
  </si>
  <si>
    <t>Cuenta con un plan de marketing.</t>
  </si>
  <si>
    <t>Cuenta con procesos de evacuación y emergencia para la oficina.</t>
  </si>
  <si>
    <t>Elabora y actualiza el presupuesto anual de la empresa.</t>
  </si>
  <si>
    <t>Cuenta con un registro de incidentes y/o accidentes.</t>
  </si>
  <si>
    <t>Reconfirma los servicios con los proveedores antes de iniciar las operaciones.</t>
  </si>
  <si>
    <t>Cuenta con una oficina independiente de los locales de negocios colindantes.</t>
  </si>
  <si>
    <t>Clasificación:</t>
  </si>
  <si>
    <t>Cargo:</t>
  </si>
  <si>
    <t>Cuenta con un tarifario de sus servicios frecuentes (de uso interno).</t>
  </si>
  <si>
    <t>Cuenta con herramientas para conocer el nivel de satisfacción de sus clientes.</t>
  </si>
  <si>
    <t>Cuenta con procedimientos para atender quejas y/o reclamos (Libro de reclamaciones).</t>
  </si>
  <si>
    <t>Responde los comentarios y/o testimonios  que escriben los clientes en medios virtuales y/o impresos.</t>
  </si>
  <si>
    <t>Cuenta con una base de datos actualizada de sus clientes.</t>
  </si>
  <si>
    <t>Identifica a sus principales competidores.</t>
  </si>
  <si>
    <t>Realiza una investigación de mercado para diseñar nuevos programas y servicios.</t>
  </si>
  <si>
    <t>Participa en ferias de turismo, workshops, roadshows y/o eventos especializados para promocionarse.</t>
  </si>
  <si>
    <t>Cuenta con políticas y procedimientos para el desarrollo del Turismo de Aventura.</t>
  </si>
  <si>
    <t>B</t>
  </si>
  <si>
    <t>Tiene definidas las políticas y los procesos  para la selección y contratación de sus proveedores.</t>
  </si>
  <si>
    <t>Tiene definidas las políticas y los procesos para la atención post venta.</t>
  </si>
  <si>
    <t>Tiene definidas las políticas y los procesos para las ventas.</t>
  </si>
  <si>
    <t>Tiene definidas las políticas y los procesos  de reservas con clientes y proveedores.</t>
  </si>
  <si>
    <t>Cuenta con un registro de proveedores diferenciados por tipo de servicio.</t>
  </si>
  <si>
    <t>Cuenta con acuerdos comerciales con tarifas y condiciones básicas del servicio de sus proveedores.</t>
  </si>
  <si>
    <t>Cuenta con un registro de los pases de reserva que realiza.</t>
  </si>
  <si>
    <t>Cuenta con un registro de incidencias  y/o accidentes durante la operación.</t>
  </si>
  <si>
    <t>Cuenta con un equipo de cómputo por colaborador en las áreas de Reservas y Ventas, y al menos una impresora en buen estado y operativa.</t>
  </si>
  <si>
    <t>SEGURIDAD EN OFICINA</t>
  </si>
  <si>
    <t>Cuenta con un manual de gestión administrativa para el desarrollo de sus actividades o herramienta similar.</t>
  </si>
  <si>
    <t>Cuenta con un plan estratégico actualizado o herramienta similar.</t>
  </si>
  <si>
    <t>Cuenta con un plan operativo anual o herramienta similar.</t>
  </si>
  <si>
    <t>Cuenta con un sistema informático de gestión para administrar sus funciones y áreas o herramienta similar.</t>
  </si>
  <si>
    <t>Cuenta con un manual de gestión de servicios.</t>
  </si>
  <si>
    <t>Tienen definidas las políticas y los procesos para la atención al cliente.</t>
  </si>
  <si>
    <t>Informa a los pasajeros sobre las pautas de conducta establecidos por los atractivos a visitar, además de información relacionada al ESNNA, tráfico ilícito de patrimonio y drogas.</t>
  </si>
  <si>
    <t>Mantiene vínculo con los clientes (correo, redes sociales, páginas web).</t>
  </si>
  <si>
    <t>Brinda información sobre requisitos legales y de seguridad, así como recomendaciones para el viaje.</t>
  </si>
  <si>
    <t>Cuenta con tarifas diferenciadas de sus programas y servicios.</t>
  </si>
  <si>
    <t>El personal contratado tiene conocimiento intermedio de Windows e Internet de acuerdo al perfil del puesto.</t>
  </si>
  <si>
    <t>PUNTAJE</t>
  </si>
  <si>
    <t>Utiliza medios digitales para promocionar su agencia de viajes (Página web, Facebook, Tripadvisor).</t>
  </si>
  <si>
    <t>Cuenta con imagen corporativa (logo) de la empresa en digital y/o físico y tarjetas personales.</t>
  </si>
  <si>
    <t>Solicita información sobre restricciones alimentarias u otros pedidos particulares y los registra en la solicitud de reserva.</t>
  </si>
  <si>
    <t>Actitud durante la atención:</t>
  </si>
  <si>
    <t xml:space="preserve">Registro
DIRCETUR/GERCETUR/MINCETUR:   SI     (...)           NO (…)   </t>
  </si>
  <si>
    <t>RESULTADOS</t>
  </si>
  <si>
    <t>NIVEL EN EL QUE SE EVALÚA EL ESTABLECIMIENTO</t>
  </si>
  <si>
    <t>PUNTAJE MÁXIMO</t>
  </si>
  <si>
    <t>PUNTAJE OBTENIDO</t>
  </si>
  <si>
    <t>CALIFICACIÓN</t>
  </si>
  <si>
    <t>Los puntajes son: 1 (uno) si cumple y 0 (cero) si es que no cumple con el criterio de evaluación.
*Las fechas de implementación de las recomendaciones serán llenadas por el establecimiento como un plan interno de mejora.</t>
  </si>
  <si>
    <t>I.- RESULTADOS</t>
  </si>
  <si>
    <t>1.- PERFIL DE CUMPLIMIENTO</t>
  </si>
  <si>
    <t>ASPECTOS  A  VERIFICAR</t>
  </si>
  <si>
    <t>II.- ANÁLISIS</t>
  </si>
  <si>
    <t>OBSERVACIONES</t>
  </si>
  <si>
    <t>Página web:</t>
  </si>
  <si>
    <t>La empresa cuenta con señalización de emergencia según Normas de Seguridad vigentes.</t>
  </si>
  <si>
    <t>D</t>
  </si>
  <si>
    <t>Realiza un análisis de sus fortalezas y debilidades, además de las oportunidades y amenazas del mercado para definir su ventaja frente a su compentencia</t>
  </si>
  <si>
    <t>3.- RECOMENDACIONES</t>
  </si>
  <si>
    <t xml:space="preserve">2.- CONCLUSIONES </t>
  </si>
  <si>
    <t>Entregan al cliente un texto impreso que contenga el Reglamento de Seguridad para la prestación del servicio turístico de aventura.</t>
  </si>
  <si>
    <t>Cuenta con un instructivo de mantenimiento de equipos.</t>
  </si>
  <si>
    <t>Cuenta con un instructivo de manejo de riesgos y atención de emergencias.</t>
  </si>
  <si>
    <t>El personal contratado participa en programas de capacitación  o seminarios de actualización en temas afines a las Agencias de Viajes y Turismo, según lo establecido por la empresa.</t>
  </si>
  <si>
    <t>Cuenta con una relación de equipos y accesorios adecuados y en óptimas condiciones para cada modalidad de turismo de aventura que presta.</t>
  </si>
  <si>
    <t xml:space="preserve">Brinda a sus clientes una charla de información y orientación previo a la práctica de la modalidad de turismo de aventura. </t>
  </si>
  <si>
    <t>Facebook:</t>
  </si>
  <si>
    <t>Realiza acciones para el manejo de sus residuos sólidos (desde la segregación hasta su disposición final).</t>
  </si>
  <si>
    <t>Realiza acciones para el ahorro de la energía eléctrica y el agua.</t>
  </si>
  <si>
    <t>Reduce, reúsa y recicla papel.</t>
  </si>
  <si>
    <t>Entrega y difunde material indicando el comportamiento que deben tener en cuenta para ingresar a áreas naturales protegidas y/o culturales.</t>
  </si>
  <si>
    <t>Cuenta con un diagnóstico sobre los aspectos ambientales del servicio y un cronograma de implementación de buenas prácticas ambientales en el corto, mediano y largo plazo.</t>
  </si>
  <si>
    <t>Cuenta con una política y objetivos de calidad que incluye los aspectos ambientales, que son de conocimiento de todos los colaboradores.</t>
  </si>
  <si>
    <t>Evalúa la implementación de las medidas ambientales que contribuyan a la mejora continua de la calidad de servicio.</t>
  </si>
  <si>
    <t>Cuenta con un plan de gestión ambiental.</t>
  </si>
  <si>
    <t>Entrega vouchers  especificando los servicios incluidos  para entregar al cliente o a la persona a cargo del grupo de viaje.</t>
  </si>
  <si>
    <t>CONSIDERACIONES AMBIENTALES</t>
  </si>
  <si>
    <t>Nivel en el que se evalúa la agencia</t>
  </si>
  <si>
    <t>Cuenta con un organigrama y perfiles de puestos en función a las necesidades de la empresa, considerando además el comportamiento responsable con el medio ambiente.</t>
  </si>
  <si>
    <t>Los colaboradores que no cuenten con competencias profesionales, deberán de participar en el Programa de Fortalecimiento de Competencias (PFC).</t>
  </si>
  <si>
    <t>El personal de contacto cuenta con formación académica y/o capacitación, y/o experiencia de acuerdo al perfil del puesto.</t>
  </si>
  <si>
    <t>El personal de contacto tiene conocimiento intermedio de un idioma extranjero de acuerdo al perfil del puesto que considera el mercado que atiende la Agencia de Viajes y Turismo.</t>
  </si>
  <si>
    <t>Cuenta con un resumen periódico de la programación de servicios (biblia).</t>
  </si>
  <si>
    <r>
      <t>Realiza un registro mensual del consumo de energía eléctrica y agua</t>
    </r>
    <r>
      <rPr>
        <sz val="18"/>
        <color rgb="FF000000"/>
        <rFont val="Calibri"/>
        <family val="2"/>
      </rPr>
      <t>.</t>
    </r>
  </si>
  <si>
    <t xml:space="preserve">FOTOS DE INTERVENCIÓN </t>
  </si>
  <si>
    <t xml:space="preserve">CARTILLA DE AGENCIAS DE VIAJES Y TURISMO - EVALUACIÓN </t>
  </si>
  <si>
    <t xml:space="preserve">En la fecha señalada, el personal de CENFOTUR, efectuó la fase de evaluación al establecimiento, a fin de facilitar el asesoramiento experto, directo y personalizado, para la mejor aplicación de las buenas prácticas en agencias de viajes y turismo, de conformidad con el Plan Nacional de Calidad Turística del Perú-CALTUR . </t>
  </si>
  <si>
    <t>NA</t>
  </si>
  <si>
    <t>NIVEL 1</t>
  </si>
  <si>
    <t>NIVEL 2</t>
  </si>
  <si>
    <t>NIVEL 3</t>
  </si>
  <si>
    <t>No cumple</t>
  </si>
  <si>
    <t>Cumple</t>
  </si>
  <si>
    <t>Valor máximo</t>
  </si>
  <si>
    <t>Porcentaje  Obtenido</t>
  </si>
  <si>
    <t>VALOR TOTAL</t>
  </si>
  <si>
    <t xml:space="preserve">Provincia: </t>
  </si>
  <si>
    <t xml:space="preserve">E-mail: </t>
  </si>
  <si>
    <t xml:space="preserve">Región: </t>
  </si>
  <si>
    <t>Teléfono:</t>
  </si>
  <si>
    <t>No aplica</t>
  </si>
  <si>
    <t>Porcentaje  obtenido</t>
  </si>
  <si>
    <t xml:space="preserve">Nombres y Apellidos: </t>
  </si>
  <si>
    <t>SN</t>
  </si>
  <si>
    <r>
      <rPr>
        <b/>
        <sz val="13"/>
        <rFont val="Arial"/>
        <family val="2"/>
      </rPr>
      <t xml:space="preserve">Considerar por ejemplo: </t>
    </r>
    <r>
      <rPr>
        <sz val="13"/>
        <rFont val="Arial"/>
        <family val="2"/>
      </rPr>
      <t>trayectoria de la agencia, modalidades o especialización de su oferta, público objetivo o segmentos que atiende, reconocimientos por destacar, propiedad sobre unidades de transporte, actitud de atención, resultados (diagnóstico observado, recomendaciones) de cliente incógnito (en caso de evaluación), presencia en medios digitales, comentarios sobre el programa y/o propuestas de mejora para el mismo.</t>
    </r>
  </si>
  <si>
    <r>
      <rPr>
        <b/>
        <sz val="13"/>
        <rFont val="Arial"/>
        <family val="2"/>
      </rPr>
      <t xml:space="preserve">Incluir: </t>
    </r>
    <r>
      <rPr>
        <sz val="13"/>
        <rFont val="Arial"/>
        <family val="2"/>
      </rPr>
      <t xml:space="preserve">el nombre de las secciones a las que correspondan las buenas prácticas por subsanar de manera inmediata y según el nivel a evaluar. Por ejemplo: 
</t>
    </r>
    <r>
      <rPr>
        <sz val="13"/>
        <color rgb="FFC00000"/>
        <rFont val="Arial"/>
        <family val="2"/>
      </rPr>
      <t xml:space="preserve">
</t>
    </r>
    <r>
      <rPr>
        <i/>
        <sz val="13"/>
        <color rgb="FFC00000"/>
        <rFont val="Arial"/>
        <family val="2"/>
      </rPr>
      <t>Se recomienda subsanar las buenas prácticas correspondientes al nivel 1 en:
A. Gestión de servicio (atención al cliente): reservas, operaciones y post venta.
B. Gestión administrativa: planificación, marketing y tesorería.
C. Gestión de turismo de aventura (si fuera operador de turismo de aventura):</t>
    </r>
    <r>
      <rPr>
        <sz val="13"/>
        <rFont val="Arial"/>
        <family val="2"/>
      </rPr>
      <t xml:space="preserve">
Adicionalmente, se sugiere agregar alguna recomendación que el facilitador vea oportuna y que complemente las recomendaciones anteriores según el nivel a evaluar.</t>
    </r>
  </si>
  <si>
    <r>
      <rPr>
        <b/>
        <sz val="13"/>
        <color indexed="8"/>
        <rFont val="Arial"/>
        <family val="2"/>
      </rPr>
      <t xml:space="preserve">Indicar: </t>
    </r>
    <r>
      <rPr>
        <sz val="13"/>
        <color indexed="8"/>
        <rFont val="Arial"/>
        <family val="2"/>
      </rPr>
      <t xml:space="preserve">resultados cuantitativos logrados por nivel e incluir la conclusión sobre el nivel logrado (1, 2, 3 o Sin nivel) en la intervención. </t>
    </r>
  </si>
  <si>
    <t>1.- ASPECTOS RELEVANTES DE LA EMPRESA ASESORADA</t>
  </si>
  <si>
    <t xml:space="preserve">RESULTADOS </t>
  </si>
  <si>
    <t>Institución Educativa:</t>
  </si>
  <si>
    <t>Idioma:</t>
  </si>
  <si>
    <t>Asociación:</t>
  </si>
  <si>
    <t xml:space="preserve">FOTO 01:  </t>
  </si>
  <si>
    <t>FOTO 02:</t>
  </si>
  <si>
    <t>FOTO 06</t>
  </si>
  <si>
    <t xml:space="preserve">   FOTO 05</t>
  </si>
  <si>
    <t>FOTO 03:</t>
  </si>
  <si>
    <t>FOTO 04:</t>
  </si>
  <si>
    <t>FOTO 07:</t>
  </si>
  <si>
    <t>FOTO 08:</t>
  </si>
  <si>
    <t>CUMPLE
SI/NO/NA</t>
  </si>
  <si>
    <t>CARTILLA DEL GUÍA OFICIAL DE TURISMO - AUTODIAGNÓSTICO</t>
  </si>
  <si>
    <t xml:space="preserve">OBSERVACIONES </t>
  </si>
  <si>
    <t>RESPONSABILIDADES DEL GOT</t>
  </si>
  <si>
    <t>Cuenta con una provisión adecuada de EPP para contingencias, según la duración del servicio y la cantidad de pasajeros.</t>
  </si>
  <si>
    <t>Cuenta y registra con la información necesaria del pasajero para el reporte temprano de sintomatología COVID-19.</t>
  </si>
  <si>
    <t xml:space="preserve">Tiene conocimiento y cumple con el procedimiento del lavado o desinfección de manos antes, durante, después de la actividad y con la frecuencia necesaria o cuando el caso lo amerite. </t>
  </si>
  <si>
    <t xml:space="preserve">Desinfecta de manera periódica sus herramientas de trabajo de uso exclusivo para sus actividades y lo mantiene en buenas condiciones de higiene. </t>
  </si>
  <si>
    <t xml:space="preserve">Se utiliza como primera opción las herramientas virtuales para la entrega de boletas o facturas  al cliente; si lo hace de manera física se debe cumplir con la política de no contacto establecido.  </t>
  </si>
  <si>
    <t>ASPECTOS GENERALES DEL SERVICIO</t>
  </si>
  <si>
    <t>MEDIDAS PREVENTIVAS SANITARIAS</t>
  </si>
  <si>
    <t>3.1.1</t>
  </si>
  <si>
    <t>3.2.1</t>
  </si>
  <si>
    <t>3.3.1</t>
  </si>
  <si>
    <r>
      <rPr>
        <b/>
        <sz val="13"/>
        <rFont val="Arial"/>
        <family val="2"/>
      </rPr>
      <t xml:space="preserve">Consideraciones para el pasajero:   </t>
    </r>
    <r>
      <rPr>
        <sz val="13"/>
        <rFont val="Arial"/>
        <family val="2"/>
      </rPr>
      <t xml:space="preserve">                                                                      El GOT facilita información clara sobre las restricciones del servicio al pasajero.</t>
    </r>
  </si>
  <si>
    <t>3.3.3</t>
  </si>
  <si>
    <t>3.3.4</t>
  </si>
  <si>
    <r>
      <rPr>
        <b/>
        <sz val="13"/>
        <rFont val="Arial"/>
        <family val="2"/>
      </rPr>
      <t xml:space="preserve">Medios de pago del pasajero y cliente:     </t>
    </r>
    <r>
      <rPr>
        <sz val="13"/>
        <rFont val="Arial"/>
        <family val="2"/>
      </rPr>
      <t xml:space="preserve">                                                          Para reducir el contagio por interacción se utiliza medios de pagos virtuales. De lo contrario implementa medidas sanitarias cuando el pago es en efectivo y uso de POS.</t>
    </r>
  </si>
  <si>
    <t>3.4.2</t>
  </si>
  <si>
    <t>El material a utilizar por el GOT y el pasajero, se encuentra debidamente desinfectado y clasificado.</t>
  </si>
  <si>
    <t>3.4.3</t>
  </si>
  <si>
    <t>3.4.4</t>
  </si>
  <si>
    <t>Guarda en bolsa u otro medio debidamente desinfectado la documentación del grupo de viaje.</t>
  </si>
  <si>
    <t>3.4.5</t>
  </si>
  <si>
    <t xml:space="preserve">Usa medios digitales o remotos para  reconfirmar los servicios con los proveedores relacionados al grupo. </t>
  </si>
  <si>
    <t>3.4.6</t>
  </si>
  <si>
    <t>3.4.7</t>
  </si>
  <si>
    <t>Se mantiene en buenas condiciones de operatividad los EPP antes, durante y después de las actividades.</t>
  </si>
  <si>
    <t>3.4.8</t>
  </si>
  <si>
    <t>3.4.9</t>
  </si>
  <si>
    <t>3.4.10</t>
  </si>
  <si>
    <t xml:space="preserve">Verifica que se asigne de forma exclusiva el equipamiento de turismo de aventura por cada pasajero.  </t>
  </si>
  <si>
    <t>3.4.11</t>
  </si>
  <si>
    <t>3.4.12</t>
  </si>
  <si>
    <t>Tiene conocimiento sobre el protocolo de turismo de aventura.</t>
  </si>
  <si>
    <t>3.5.1</t>
  </si>
  <si>
    <t>3.5.2</t>
  </si>
  <si>
    <t>Informa a los pasajeros sobre las zonas a las cuales tendrán acceso en los sitios a visitar.</t>
  </si>
  <si>
    <t>3.5.3</t>
  </si>
  <si>
    <t>3.5.4</t>
  </si>
  <si>
    <t>Monitorea que los pasajeros porten los EPP y los usen de forma adecuada.</t>
  </si>
  <si>
    <t>3.5.6</t>
  </si>
  <si>
    <t>3.5.7</t>
  </si>
  <si>
    <t>3.5.8</t>
  </si>
  <si>
    <t xml:space="preserve">Cumple con el protocolo establecido para el manejo de casos sospechosos del COVID-19 durante la operación turística. 
</t>
  </si>
  <si>
    <t>3.5.9</t>
  </si>
  <si>
    <t>3.5.10</t>
  </si>
  <si>
    <t>3.5.11</t>
  </si>
  <si>
    <t>3.5.12</t>
  </si>
  <si>
    <t>3.5.13</t>
  </si>
  <si>
    <t>Presta servicio a grupos de 8 pasajeros como máximo, respetando el aforo establecido por los sitios visitados.</t>
  </si>
  <si>
    <t>3.5.14</t>
  </si>
  <si>
    <t>Evita aglomeraciones de pasajeros, respetando los horarios programados y el tiempo de recorrido establecido para cada visita.</t>
  </si>
  <si>
    <t>3.5.15</t>
  </si>
  <si>
    <t>3.5.16</t>
  </si>
  <si>
    <t xml:space="preserve">Comunica a los pasajeros respecto a la disposición de los residuos sólidos generales, de acuerdo a lo establecido en el D.L. N° 1278,  “Ley de Gestión Integral de Residuos Sólidos” y R.M. N° 099-2020-MINAM “Recomendaciones para el manejo de residuos sólidos durante la Emergencia Sanitaria por COVID-19 y el Estado de Emergencia Nacional en domicilios, centros de aislamiento temporal de personas, centros de abasto, bodegas, locales de comercio interno, oficinas administrativas y sedes públicas y privadas, y para operaciones
y procesos de residuos sólidos”. </t>
  </si>
  <si>
    <t>3.6.1</t>
  </si>
  <si>
    <t>El GOT registra su temperatura corporal  final y estado de salud en la ficha de evaluación.</t>
  </si>
  <si>
    <t>3.6.2</t>
  </si>
  <si>
    <t>3.6.3</t>
  </si>
  <si>
    <t>SI</t>
  </si>
  <si>
    <t>NO</t>
  </si>
  <si>
    <t xml:space="preserve">El GOT  cumple con el uso de EPP mínimo establecido para el riesgo medio.                                                  </t>
  </si>
  <si>
    <t>Verifica que las unidades de transporte a emplear durante la operación turística se encuentren en condiciones adecuadas de limpieza y desinfección.</t>
  </si>
  <si>
    <t>Monitorea toda la operación turística e informa oportunamente sobre cualquier incidencia.</t>
  </si>
  <si>
    <t>Para el manejo de quejas y reclamos:                                                                      El GOT informa al pasajero los medios disponibles  para que registre las quejas o reclamos evitando en todo momento la manipulación o intercambio de objetos.</t>
  </si>
  <si>
    <t>Mantiene limpio y desinfectado el espacio empleado para ingerir alimentos, antes y después de consumirlos.</t>
  </si>
  <si>
    <t>Reporta sus informes finales, rendir cuentas y devolución de dinero, utiliza medios digitales como primera opción.</t>
  </si>
  <si>
    <t>CALIFICACIÓN DEL GUÍA OFICIAL DE TURISMO</t>
  </si>
  <si>
    <t>GUIA OFICIAL DE TURISMO/LICENCIADO DE TURISMO</t>
  </si>
  <si>
    <t>En caso el GOT utiliza el celular como herramienta de trabajo, este se mantiene en buenas condiciones de higiene.</t>
  </si>
  <si>
    <t xml:space="preserve">Cuentan con una política de no contacto durante el servicio, excepto en situaciones de emergencia que ameriten la aplicación de primeros auxilios, tomando las medidas preventivas sanitarias del caso. </t>
  </si>
  <si>
    <t xml:space="preserve">El GOT cuenta con elementos desinfectantes como: alcohol solución al 70%, alcohol gel, jabón líquido y otros insumos de limpieza como toallas descartables, bolsas para residuos, para casos de contingencias, debidamente acondicionados e identificados.  </t>
  </si>
  <si>
    <t>El GOT informa a los pasajeros sobre los espacios delimitados donde debe  permanecer.</t>
  </si>
  <si>
    <t>Cuenta con suficientes insumos de limpieza y desinfeccción en caso de contingencias y estos se encuentran debidamente acondicionados e identificados.</t>
  </si>
  <si>
    <r>
      <rPr>
        <b/>
        <sz val="13"/>
        <rFont val="Arial"/>
        <family val="2"/>
      </rPr>
      <t xml:space="preserve">Para casos de turismo de aventura:   </t>
    </r>
    <r>
      <rPr>
        <sz val="13"/>
        <rFont val="Arial"/>
        <family val="2"/>
      </rPr>
      <t xml:space="preserve">                                                              
El GOT solicita el registro de control de limpieza y desinfección del equipamiento de aventura a emplear durante el servicio y según la modalidad, verificando sus condiciones de limpieza y desinfección.  </t>
    </r>
  </si>
  <si>
    <t>Prohibe al pasajero recibir o compartir alimentos, bebidas o cubiertos en forma directa, durante la operación turística.</t>
  </si>
  <si>
    <t>El GOT porta botiquín con medicamentos vigentes y de acuerdo a la norma establecida.</t>
  </si>
  <si>
    <t xml:space="preserve">Para la recepción o entrega de documentos o material proveniente de un tercero, se emplean mecanismos de desinfección. </t>
  </si>
  <si>
    <t>Para la devolución de equipos (tales como altavoces, banderines y otros) a la empresa contratante, utiliza preferentemente  servicios de mensajería u otro medio similar.</t>
  </si>
  <si>
    <r>
      <rPr>
        <b/>
        <sz val="13"/>
        <rFont val="Arial"/>
        <family val="2"/>
      </rPr>
      <t>IMPORTANTE:</t>
    </r>
    <r>
      <rPr>
        <sz val="13"/>
        <rFont val="Arial"/>
        <family val="2"/>
      </rPr>
      <t xml:space="preserve"> La calificación es "SI" si cumple el aspecto a verificar completamente, "NO" si no cumple o cumple parcialmente el aspecto a verificar y "NA" si no aplica el aspecto a verificar al establecimiento.</t>
    </r>
  </si>
  <si>
    <t>DATOS DEL GUÍA OFICIAL DE TURISMO / LICENCIADO EN TURISMO</t>
  </si>
  <si>
    <t>Nro. de Carné de Guía Oficial de Turismo / Nro. Registro ante COLITUR:</t>
  </si>
  <si>
    <t xml:space="preserve">Nombres y apellidos: </t>
  </si>
  <si>
    <t>EQUIPO DE PROTECCIÓN PERSONAL (EPP)</t>
  </si>
  <si>
    <t>SENSIBILIZACIÓN Y CAPACITACIÓN</t>
  </si>
  <si>
    <t>PASAJERO Y CLIENTE</t>
  </si>
  <si>
    <t>ACTIVIDADES OPERATIVAS - ANTES DEL SERVICIO DEL GUIADO TURÍSTICO</t>
  </si>
  <si>
    <t>ACTIVIDADES OPERATIVAS - DURANTE EL SERVICIO DEL GUIADO TURÍSTICO</t>
  </si>
  <si>
    <t>ACTIVIDADES OPERATIVAS - DESPUÉS DEL SERVICIO DE GUIADO TURÍSTICO</t>
  </si>
  <si>
    <t>CARTILLA PARA GUIADO TURÍSTICO - AUTODIAGNÓSTICO</t>
  </si>
  <si>
    <t>En la fecha abajo señalada, el Guía Oficial de Turismo o Licenciado en Turismo, participó de la fase de autodiagnóstico de la vigilancia de cumplimiento de los protocolos sanitarios sectoriales para la prevención del COVID-19.</t>
  </si>
  <si>
    <t>El GOT se ha capacitado en temas relacionados al COVID-19, antes del reinicio de sus actividades.</t>
  </si>
  <si>
    <t>Cuenta con los números de emergencia para reportar casos sospechosos del COVID-19, y brindar atención oportuna.</t>
  </si>
  <si>
    <t>Supervisa que se mantenga el distanciamiento físico a la hora del uso del equipamiento para el turismo de aventura.</t>
  </si>
  <si>
    <t xml:space="preserve">El GOT verifica que los proveedores programados están autorizados para reanudar sus actividades y cumplen con los protocolos para la atención al cliente ante el COVID19.
</t>
  </si>
  <si>
    <t>Al final de esta cartilla adjunto fotografías de los lineamientos adoptados durante mi servicio.</t>
  </si>
  <si>
    <t xml:space="preserve">El GOT tiene conocimiento del nivel de riesgo de  la actividad realizada, según R.M. N° 972-2020/MINSA.
</t>
  </si>
  <si>
    <t>De acuerdo al aforo establecido en los sitios visitados o medios de transporte empleados, supervisa el distanciamiento físico de al menos 1.5 metros entre los pasajeros.</t>
  </si>
  <si>
    <t>Comunica a los pasajeros sobre el uso obligatorio de la mascarilla, lavado o desinfección de manos y desinfección de sus artículos personales cada vez que sea necesario.</t>
  </si>
  <si>
    <t>Verifica que los pasajeros se laven o desinfecten las manos.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</si>
</sst>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4" x14ac:knownFonts="1">
    <font>
      <sz val="11"/>
      <color theme="1"/>
      <name val="Calibri"/>
      <family val="2"/>
      <scheme val="minor"/>
    </font>
    <font>
      <sz val="11"/>
      <color indexed="8"/>
      <name val="Calibri"/>
      <family val="2"/>
    </font>
    <font>
      <sz val="12"/>
      <name val="Arial"/>
      <family val="2"/>
    </font>
    <font>
      <b/>
      <sz val="14"/>
      <name val="Arial"/>
      <family val="2"/>
    </font>
    <font>
      <sz val="11"/>
      <color theme="1"/>
      <name val="Calibri"/>
      <family val="2"/>
      <scheme val="minor"/>
    </font>
    <font>
      <u/>
      <sz val="11"/>
      <color theme="10"/>
      <name val="Calibri"/>
      <family val="2"/>
    </font>
    <font>
      <u/>
      <sz val="11"/>
      <color theme="10"/>
      <name val="Calibri"/>
      <family val="2"/>
      <scheme val="minor"/>
    </font>
    <font>
      <sz val="14"/>
      <name val="Arial"/>
      <family val="2"/>
    </font>
    <font>
      <sz val="14"/>
      <name val="Calibri"/>
      <family val="2"/>
    </font>
    <font>
      <b/>
      <sz val="14"/>
      <color indexed="8"/>
      <name val="Arial"/>
      <family val="2"/>
    </font>
    <font>
      <b/>
      <sz val="13"/>
      <name val="Arial"/>
      <family val="2"/>
    </font>
    <font>
      <sz val="12"/>
      <color indexed="8"/>
      <name val="Arial"/>
      <family val="2"/>
    </font>
    <font>
      <sz val="12"/>
      <color theme="1"/>
      <name val="Arial"/>
      <family val="2"/>
    </font>
    <font>
      <b/>
      <sz val="12"/>
      <color indexed="8"/>
      <name val="Arial"/>
      <family val="2"/>
    </font>
    <font>
      <b/>
      <sz val="16"/>
      <name val="Arial"/>
      <family val="2"/>
    </font>
    <font>
      <sz val="16"/>
      <name val="Arial"/>
      <family val="2"/>
    </font>
    <font>
      <b/>
      <sz val="18"/>
      <name val="Arial"/>
      <family val="2"/>
    </font>
    <font>
      <b/>
      <sz val="18"/>
      <color theme="1"/>
      <name val="Arial"/>
      <family val="2"/>
    </font>
    <font>
      <sz val="18"/>
      <name val="Arial"/>
      <family val="2"/>
    </font>
    <font>
      <sz val="18"/>
      <color theme="1"/>
      <name val="Arial"/>
      <family val="2"/>
    </font>
    <font>
      <sz val="18"/>
      <color rgb="FF000000"/>
      <name val="Calibri"/>
      <family val="2"/>
    </font>
    <font>
      <sz val="16"/>
      <color theme="1"/>
      <name val="Calibri"/>
      <family val="2"/>
      <scheme val="minor"/>
    </font>
    <font>
      <b/>
      <sz val="16"/>
      <color indexed="8"/>
      <name val="Arial"/>
      <family val="2"/>
    </font>
    <font>
      <sz val="13"/>
      <name val="Arial"/>
      <family val="2"/>
    </font>
    <font>
      <b/>
      <sz val="13"/>
      <color indexed="8"/>
      <name val="Arial"/>
      <family val="2"/>
    </font>
    <font>
      <u/>
      <sz val="13"/>
      <color theme="10"/>
      <name val="Calibri"/>
      <family val="2"/>
      <scheme val="minor"/>
    </font>
    <font>
      <b/>
      <sz val="13"/>
      <color theme="1"/>
      <name val="Arial"/>
      <family val="2"/>
    </font>
    <font>
      <sz val="13"/>
      <color theme="1"/>
      <name val="Arial"/>
      <family val="2"/>
    </font>
    <font>
      <sz val="13"/>
      <color indexed="8"/>
      <name val="Arial"/>
      <family val="2"/>
    </font>
    <font>
      <b/>
      <sz val="12"/>
      <name val="Arial"/>
      <family val="2"/>
    </font>
    <font>
      <b/>
      <sz val="11"/>
      <name val="Arial"/>
      <family val="2"/>
    </font>
    <font>
      <b/>
      <sz val="10"/>
      <name val="Arial"/>
      <family val="2"/>
    </font>
    <font>
      <sz val="12"/>
      <name val="Calibri"/>
      <family val="2"/>
    </font>
    <font>
      <sz val="11"/>
      <name val="Arial"/>
      <family val="2"/>
    </font>
    <font>
      <b/>
      <sz val="16"/>
      <color rgb="FFFF0000"/>
      <name val="Calibri"/>
      <family val="2"/>
      <scheme val="minor"/>
    </font>
    <font>
      <b/>
      <sz val="14"/>
      <color rgb="FF0070C0"/>
      <name val="Arial"/>
      <family val="2"/>
    </font>
    <font>
      <sz val="14"/>
      <color rgb="FFFF0000"/>
      <name val="Arial"/>
      <family val="2"/>
    </font>
    <font>
      <sz val="14"/>
      <color theme="0" tint="-0.34998626667073579"/>
      <name val="Arial"/>
      <family val="2"/>
    </font>
    <font>
      <sz val="13"/>
      <color rgb="FFC00000"/>
      <name val="Arial"/>
      <family val="2"/>
    </font>
    <font>
      <i/>
      <sz val="13"/>
      <color rgb="FFC00000"/>
      <name val="Arial"/>
      <family val="2"/>
    </font>
    <font>
      <sz val="9"/>
      <color indexed="81"/>
      <name val="Tahoma"/>
      <family val="2"/>
    </font>
    <font>
      <b/>
      <sz val="9"/>
      <color indexed="81"/>
      <name val="Tahoma"/>
      <family val="2"/>
    </font>
    <font>
      <sz val="13"/>
      <color theme="0" tint="-0.34998626667073579"/>
      <name val="Arial"/>
      <family val="2"/>
    </font>
    <font>
      <sz val="16"/>
      <color theme="0"/>
      <name val="Arial"/>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tint="-0.1499984740745262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s>
  <cellStyleXfs count="8">
    <xf numFmtId="0" fontId="0" fillId="0" borderId="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4" fillId="0" borderId="0"/>
    <xf numFmtId="9" fontId="1"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9" fontId="4" fillId="0" borderId="0" applyFont="0" applyFill="0" applyBorder="0" applyAlignment="0" applyProtection="0"/>
  </cellStyleXfs>
  <cellXfs count="344">
    <xf numFmtId="0" fontId="0" fillId="0" borderId="0" xfId="0"/>
    <xf numFmtId="0" fontId="0" fillId="3" borderId="0" xfId="0" applyFill="1"/>
    <xf numFmtId="0" fontId="0" fillId="3" borderId="0" xfId="0" applyFill="1" applyBorder="1"/>
    <xf numFmtId="0" fontId="7" fillId="3" borderId="11" xfId="0" applyFont="1" applyFill="1" applyBorder="1" applyAlignment="1">
      <alignment horizontal="center" vertical="center" wrapText="1"/>
    </xf>
    <xf numFmtId="0" fontId="7" fillId="3" borderId="14" xfId="0" applyFont="1" applyFill="1" applyBorder="1" applyAlignment="1">
      <alignment vertical="center" wrapText="1"/>
    </xf>
    <xf numFmtId="0" fontId="7" fillId="3" borderId="14" xfId="0" applyFont="1" applyFill="1" applyBorder="1" applyAlignment="1">
      <alignment horizontal="center" vertical="center" wrapText="1"/>
    </xf>
    <xf numFmtId="0" fontId="7" fillId="3" borderId="0" xfId="0" applyFont="1" applyFill="1" applyBorder="1" applyAlignment="1">
      <alignment vertical="center" wrapText="1"/>
    </xf>
    <xf numFmtId="0" fontId="7" fillId="3" borderId="0" xfId="0" applyFont="1" applyFill="1" applyBorder="1" applyAlignment="1">
      <alignment horizontal="center" vertical="center" wrapText="1"/>
    </xf>
    <xf numFmtId="0" fontId="8" fillId="2" borderId="0" xfId="0" applyFont="1" applyFill="1" applyAlignment="1">
      <alignment vertical="center" wrapText="1"/>
    </xf>
    <xf numFmtId="0" fontId="8" fillId="2" borderId="0" xfId="0" applyFont="1" applyFill="1" applyAlignment="1">
      <alignment vertical="center"/>
    </xf>
    <xf numFmtId="0" fontId="7" fillId="2" borderId="0" xfId="0" applyFont="1" applyFill="1" applyAlignment="1">
      <alignment vertical="center"/>
    </xf>
    <xf numFmtId="0" fontId="7" fillId="2" borderId="0" xfId="0" applyFont="1" applyFill="1" applyBorder="1" applyAlignment="1">
      <alignment vertical="center"/>
    </xf>
    <xf numFmtId="0" fontId="3" fillId="2" borderId="0" xfId="0" applyFont="1" applyFill="1" applyBorder="1" applyAlignment="1">
      <alignment horizontal="left"/>
    </xf>
    <xf numFmtId="0" fontId="9" fillId="3" borderId="5" xfId="0" applyFont="1" applyFill="1" applyBorder="1" applyAlignment="1">
      <alignment vertical="center" wrapText="1"/>
    </xf>
    <xf numFmtId="0" fontId="3" fillId="3" borderId="6" xfId="0" applyFont="1" applyFill="1" applyBorder="1" applyAlignment="1">
      <alignment horizontal="center" vertical="center"/>
    </xf>
    <xf numFmtId="0" fontId="11" fillId="2" borderId="0" xfId="0" applyFont="1" applyFill="1" applyAlignment="1">
      <alignment vertical="center" wrapText="1"/>
    </xf>
    <xf numFmtId="0" fontId="12" fillId="2" borderId="0" xfId="0" applyFont="1" applyFill="1" applyAlignment="1">
      <alignment vertical="center" wrapText="1"/>
    </xf>
    <xf numFmtId="0" fontId="12" fillId="2" borderId="0" xfId="0" applyFont="1" applyFill="1" applyAlignment="1">
      <alignment horizontal="center" vertical="center" wrapText="1"/>
    </xf>
    <xf numFmtId="0" fontId="12" fillId="3" borderId="0" xfId="0" applyFont="1" applyFill="1" applyAlignment="1">
      <alignment vertical="center" wrapText="1"/>
    </xf>
    <xf numFmtId="0" fontId="2" fillId="3" borderId="0" xfId="0" applyFont="1" applyFill="1" applyBorder="1" applyAlignment="1">
      <alignment horizontal="justify" vertical="center" wrapText="1"/>
    </xf>
    <xf numFmtId="0" fontId="13" fillId="3" borderId="0" xfId="0" applyFont="1" applyFill="1" applyBorder="1" applyAlignment="1">
      <alignment vertical="center" wrapText="1"/>
    </xf>
    <xf numFmtId="0" fontId="13" fillId="3" borderId="0" xfId="0" applyFont="1" applyFill="1" applyBorder="1" applyAlignment="1">
      <alignment horizontal="left" vertical="center" wrapText="1"/>
    </xf>
    <xf numFmtId="0" fontId="11" fillId="3" borderId="0" xfId="0" applyFont="1" applyFill="1" applyBorder="1" applyAlignment="1">
      <alignment vertical="center" wrapText="1"/>
    </xf>
    <xf numFmtId="0" fontId="3" fillId="3" borderId="3" xfId="0" applyFont="1" applyFill="1" applyBorder="1" applyAlignment="1">
      <alignment vertical="center" wrapText="1"/>
    </xf>
    <xf numFmtId="0" fontId="3" fillId="3" borderId="1" xfId="0" applyFont="1" applyFill="1" applyBorder="1" applyAlignment="1">
      <alignment vertical="center" wrapText="1"/>
    </xf>
    <xf numFmtId="0" fontId="3" fillId="3" borderId="9" xfId="0" applyFont="1" applyFill="1" applyBorder="1" applyAlignment="1">
      <alignment horizontal="center" vertical="center" wrapText="1"/>
    </xf>
    <xf numFmtId="0" fontId="9" fillId="3" borderId="18" xfId="0" applyFont="1" applyFill="1" applyBorder="1" applyAlignment="1">
      <alignment vertical="center" wrapText="1"/>
    </xf>
    <xf numFmtId="0" fontId="3" fillId="3" borderId="0" xfId="0" applyFont="1" applyFill="1" applyBorder="1" applyAlignment="1">
      <alignment horizontal="center" vertical="center"/>
    </xf>
    <xf numFmtId="0" fontId="16" fillId="4" borderId="18" xfId="0" applyFont="1" applyFill="1" applyBorder="1" applyAlignment="1">
      <alignment horizontal="center" vertical="center" wrapText="1"/>
    </xf>
    <xf numFmtId="0" fontId="16" fillId="4" borderId="3" xfId="0" applyFont="1" applyFill="1" applyBorder="1" applyAlignment="1">
      <alignment vertical="center" wrapText="1"/>
    </xf>
    <xf numFmtId="0" fontId="17" fillId="4" borderId="1" xfId="0" applyFont="1" applyFill="1" applyBorder="1" applyAlignment="1">
      <alignment vertical="center" wrapText="1"/>
    </xf>
    <xf numFmtId="0" fontId="17" fillId="4" borderId="1" xfId="0" applyFont="1" applyFill="1" applyBorder="1" applyAlignment="1">
      <alignment horizontal="center" vertical="center" wrapText="1"/>
    </xf>
    <xf numFmtId="0" fontId="17" fillId="4" borderId="1" xfId="0" applyFont="1" applyFill="1" applyBorder="1" applyAlignment="1">
      <alignment horizontal="justify" vertical="center" wrapText="1"/>
    </xf>
    <xf numFmtId="0" fontId="18" fillId="3" borderId="18" xfId="0" applyFont="1" applyFill="1" applyBorder="1" applyAlignment="1">
      <alignment horizontal="center" vertical="center" wrapText="1"/>
    </xf>
    <xf numFmtId="0" fontId="19" fillId="3" borderId="1" xfId="0" applyFont="1" applyFill="1" applyBorder="1" applyAlignment="1">
      <alignment horizontal="justify" vertical="center" wrapText="1"/>
    </xf>
    <xf numFmtId="0" fontId="19" fillId="3" borderId="1" xfId="0" applyFont="1" applyFill="1" applyBorder="1" applyAlignment="1">
      <alignment horizontal="center" vertical="center" wrapText="1"/>
    </xf>
    <xf numFmtId="0" fontId="18" fillId="3" borderId="1" xfId="0" applyFont="1" applyFill="1" applyBorder="1" applyAlignment="1">
      <alignment vertical="center" wrapText="1"/>
    </xf>
    <xf numFmtId="0" fontId="18" fillId="3" borderId="1" xfId="0" applyFont="1" applyFill="1" applyBorder="1" applyAlignment="1">
      <alignment horizontal="justify" vertical="center" wrapText="1"/>
    </xf>
    <xf numFmtId="0" fontId="18" fillId="0" borderId="1" xfId="0" applyFont="1" applyFill="1" applyBorder="1" applyAlignment="1">
      <alignment horizontal="justify" vertical="center" wrapText="1"/>
    </xf>
    <xf numFmtId="0" fontId="18" fillId="3" borderId="1" xfId="0" applyFont="1" applyFill="1" applyBorder="1" applyAlignment="1">
      <alignment horizontal="center" vertical="center" wrapText="1"/>
    </xf>
    <xf numFmtId="0" fontId="19" fillId="0" borderId="1" xfId="0" applyFont="1" applyFill="1" applyBorder="1" applyAlignment="1">
      <alignment horizontal="justify" vertical="center" wrapText="1"/>
    </xf>
    <xf numFmtId="2" fontId="18" fillId="3" borderId="18" xfId="0" applyNumberFormat="1" applyFont="1" applyFill="1" applyBorder="1" applyAlignment="1">
      <alignment horizontal="center" vertical="center" wrapText="1"/>
    </xf>
    <xf numFmtId="0" fontId="18" fillId="2" borderId="1" xfId="0" applyFont="1" applyFill="1" applyBorder="1" applyAlignment="1">
      <alignment horizontal="justify" vertical="center" wrapText="1"/>
    </xf>
    <xf numFmtId="0" fontId="18" fillId="2" borderId="1" xfId="0" applyFont="1" applyFill="1" applyBorder="1" applyAlignment="1">
      <alignment horizontal="justify" vertical="center"/>
    </xf>
    <xf numFmtId="0" fontId="18" fillId="3" borderId="20" xfId="0" applyFont="1" applyFill="1" applyBorder="1" applyAlignment="1">
      <alignment horizontal="center" vertical="center" wrapText="1"/>
    </xf>
    <xf numFmtId="0" fontId="19" fillId="3" borderId="5" xfId="0" applyFont="1" applyFill="1" applyBorder="1" applyAlignment="1">
      <alignment horizontal="center" vertical="center" wrapText="1"/>
    </xf>
    <xf numFmtId="164" fontId="18" fillId="3" borderId="20" xfId="0" applyNumberFormat="1" applyFont="1" applyFill="1" applyBorder="1" applyAlignment="1">
      <alignment horizontal="center" vertical="center" wrapText="1"/>
    </xf>
    <xf numFmtId="0" fontId="19" fillId="3" borderId="12"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9" fillId="3" borderId="2" xfId="0" applyFont="1" applyFill="1" applyBorder="1" applyAlignment="1">
      <alignment vertical="center" wrapText="1"/>
    </xf>
    <xf numFmtId="2" fontId="18" fillId="3" borderId="20" xfId="0" applyNumberFormat="1" applyFont="1"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6" fillId="4" borderId="1" xfId="0" applyFont="1" applyFill="1" applyBorder="1" applyAlignment="1">
      <alignment horizontal="center" vertical="center" wrapText="1"/>
    </xf>
    <xf numFmtId="2" fontId="16" fillId="4" borderId="10" xfId="0" applyNumberFormat="1" applyFont="1" applyFill="1" applyBorder="1" applyAlignment="1">
      <alignment horizontal="center" vertical="center" wrapText="1"/>
    </xf>
    <xf numFmtId="2" fontId="16" fillId="4" borderId="1" xfId="0" applyNumberFormat="1" applyFont="1" applyFill="1" applyBorder="1" applyAlignment="1">
      <alignment horizontal="center" vertical="center" wrapText="1"/>
    </xf>
    <xf numFmtId="0" fontId="16" fillId="4" borderId="10" xfId="0" applyFont="1" applyFill="1" applyBorder="1" applyAlignment="1">
      <alignment horizontal="center" vertical="center" wrapText="1"/>
    </xf>
    <xf numFmtId="0" fontId="14" fillId="3" borderId="19" xfId="0" applyFont="1" applyFill="1" applyBorder="1" applyAlignment="1">
      <alignment horizontal="left" vertical="center" wrapText="1"/>
    </xf>
    <xf numFmtId="0" fontId="14" fillId="3" borderId="20" xfId="0" applyFont="1" applyFill="1" applyBorder="1" applyAlignment="1">
      <alignment vertical="center" wrapText="1"/>
    </xf>
    <xf numFmtId="0" fontId="14" fillId="3" borderId="0" xfId="0" applyFont="1" applyFill="1" applyBorder="1" applyAlignment="1">
      <alignment horizontal="center" vertical="center"/>
    </xf>
    <xf numFmtId="0" fontId="15" fillId="2" borderId="0" xfId="0" applyFont="1" applyFill="1" applyBorder="1" applyAlignment="1">
      <alignment vertical="center"/>
    </xf>
    <xf numFmtId="0" fontId="14" fillId="2" borderId="0" xfId="0" applyFont="1" applyFill="1" applyBorder="1" applyAlignment="1">
      <alignment horizontal="left"/>
    </xf>
    <xf numFmtId="0" fontId="15" fillId="3" borderId="0" xfId="0" applyFont="1" applyFill="1" applyBorder="1" applyAlignment="1">
      <alignment vertical="center" wrapText="1"/>
    </xf>
    <xf numFmtId="0" fontId="14" fillId="3" borderId="0" xfId="0" applyFont="1" applyFill="1" applyBorder="1" applyAlignment="1">
      <alignment horizontal="left" vertical="center"/>
    </xf>
    <xf numFmtId="0" fontId="14" fillId="2" borderId="0" xfId="0" applyFont="1" applyFill="1" applyBorder="1" applyAlignment="1">
      <alignment vertical="center"/>
    </xf>
    <xf numFmtId="0" fontId="15" fillId="2" borderId="0" xfId="0" applyFont="1" applyFill="1" applyBorder="1" applyAlignment="1">
      <alignment horizontal="center" vertical="center"/>
    </xf>
    <xf numFmtId="0" fontId="18" fillId="3" borderId="12" xfId="0" applyFont="1" applyFill="1" applyBorder="1" applyAlignment="1">
      <alignment horizontal="justify" vertical="center" wrapText="1"/>
    </xf>
    <xf numFmtId="0" fontId="7" fillId="3" borderId="24" xfId="0" applyFont="1" applyFill="1" applyBorder="1" applyAlignment="1">
      <alignment vertical="center" wrapText="1"/>
    </xf>
    <xf numFmtId="0" fontId="7" fillId="3" borderId="25" xfId="0" applyFont="1" applyFill="1" applyBorder="1" applyAlignment="1">
      <alignment horizontal="center" vertical="center" wrapText="1"/>
    </xf>
    <xf numFmtId="0" fontId="7" fillId="3" borderId="26" xfId="0" applyFont="1" applyFill="1" applyBorder="1" applyAlignment="1">
      <alignment vertical="center" wrapText="1"/>
    </xf>
    <xf numFmtId="0" fontId="0" fillId="3" borderId="11" xfId="0" applyFill="1" applyBorder="1"/>
    <xf numFmtId="0" fontId="0" fillId="3" borderId="14" xfId="0" applyFill="1" applyBorder="1"/>
    <xf numFmtId="0" fontId="0" fillId="3" borderId="24" xfId="0" applyFill="1" applyBorder="1"/>
    <xf numFmtId="0" fontId="0" fillId="3" borderId="25" xfId="0" applyFill="1" applyBorder="1"/>
    <xf numFmtId="0" fontId="0" fillId="3" borderId="26" xfId="0" applyFill="1" applyBorder="1"/>
    <xf numFmtId="0" fontId="27" fillId="3"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7" fillId="3" borderId="12" xfId="0" applyFont="1" applyFill="1" applyBorder="1" applyAlignment="1">
      <alignment horizontal="center" vertical="center" wrapText="1"/>
    </xf>
    <xf numFmtId="0" fontId="23" fillId="3" borderId="0" xfId="0" applyFont="1" applyFill="1" applyBorder="1" applyAlignment="1">
      <alignment vertical="center" wrapText="1"/>
    </xf>
    <xf numFmtId="0" fontId="24" fillId="2" borderId="6"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4" fillId="2" borderId="6" xfId="0" applyFont="1" applyFill="1" applyBorder="1" applyAlignment="1">
      <alignment vertical="center" wrapText="1"/>
    </xf>
    <xf numFmtId="0" fontId="23" fillId="3" borderId="0" xfId="0" applyFont="1" applyFill="1" applyBorder="1" applyAlignment="1">
      <alignment horizontal="justify" vertical="center" wrapText="1"/>
    </xf>
    <xf numFmtId="0" fontId="27" fillId="3" borderId="0" xfId="0" applyFont="1" applyFill="1" applyBorder="1" applyAlignment="1">
      <alignment vertical="center" wrapText="1"/>
    </xf>
    <xf numFmtId="0" fontId="24" fillId="3" borderId="0" xfId="0" applyFont="1" applyFill="1" applyBorder="1" applyAlignment="1">
      <alignment vertical="center" wrapText="1"/>
    </xf>
    <xf numFmtId="0" fontId="27" fillId="3" borderId="0" xfId="0" applyFont="1" applyFill="1" applyBorder="1"/>
    <xf numFmtId="0" fontId="27" fillId="3" borderId="0" xfId="0" applyFont="1" applyFill="1"/>
    <xf numFmtId="2" fontId="12" fillId="2" borderId="0" xfId="0" applyNumberFormat="1" applyFont="1" applyFill="1" applyAlignment="1">
      <alignment vertical="center" wrapText="1"/>
    </xf>
    <xf numFmtId="0" fontId="27" fillId="5" borderId="1" xfId="0" applyFont="1" applyFill="1" applyBorder="1" applyAlignment="1">
      <alignment horizontal="center" vertical="center" wrapText="1"/>
    </xf>
    <xf numFmtId="1" fontId="27" fillId="3" borderId="1" xfId="0" applyNumberFormat="1" applyFont="1" applyFill="1" applyBorder="1" applyAlignment="1">
      <alignment horizontal="center" vertical="center" wrapText="1"/>
    </xf>
    <xf numFmtId="0" fontId="32" fillId="2" borderId="0" xfId="0" applyFont="1" applyFill="1" applyAlignment="1">
      <alignment vertical="center"/>
    </xf>
    <xf numFmtId="0" fontId="33" fillId="3" borderId="0" xfId="0" applyFont="1" applyFill="1" applyBorder="1" applyAlignment="1">
      <alignment horizontal="center" vertical="center" wrapText="1"/>
    </xf>
    <xf numFmtId="0" fontId="33" fillId="3" borderId="6" xfId="0" applyFont="1" applyFill="1" applyBorder="1" applyAlignment="1">
      <alignment horizontal="center" vertical="center" wrapText="1"/>
    </xf>
    <xf numFmtId="0" fontId="24" fillId="3" borderId="1" xfId="0" applyFont="1" applyFill="1" applyBorder="1" applyAlignment="1">
      <alignment vertical="center" wrapText="1"/>
    </xf>
    <xf numFmtId="0" fontId="29" fillId="4" borderId="39" xfId="0" applyFont="1" applyFill="1" applyBorder="1" applyAlignment="1">
      <alignment horizontal="center" vertical="center" wrapText="1"/>
    </xf>
    <xf numFmtId="0" fontId="29" fillId="4" borderId="40"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10" fillId="3" borderId="1" xfId="0" applyFont="1" applyFill="1" applyBorder="1" applyAlignment="1">
      <alignment vertical="center" wrapText="1"/>
    </xf>
    <xf numFmtId="0" fontId="26" fillId="4" borderId="4" xfId="0" applyFont="1" applyFill="1" applyBorder="1" applyAlignment="1">
      <alignment vertical="center"/>
    </xf>
    <xf numFmtId="0" fontId="34" fillId="3" borderId="0" xfId="0" applyFont="1" applyFill="1" applyAlignment="1"/>
    <xf numFmtId="0" fontId="29" fillId="4" borderId="42" xfId="0" applyFont="1" applyFill="1" applyBorder="1" applyAlignment="1">
      <alignment horizontal="center" vertical="center" textRotation="90" wrapText="1"/>
    </xf>
    <xf numFmtId="0" fontId="29" fillId="4" borderId="34" xfId="0" applyFont="1" applyFill="1" applyBorder="1" applyAlignment="1">
      <alignment horizontal="center" vertical="center" textRotation="90" wrapText="1"/>
    </xf>
    <xf numFmtId="0" fontId="29" fillId="4" borderId="35" xfId="0" applyFont="1" applyFill="1" applyBorder="1" applyAlignment="1">
      <alignment horizontal="center" vertical="center" textRotation="90" wrapText="1"/>
    </xf>
    <xf numFmtId="0" fontId="10" fillId="2" borderId="19" xfId="0" applyFont="1" applyFill="1" applyBorder="1" applyAlignment="1">
      <alignment horizontal="center" vertical="center" wrapText="1"/>
    </xf>
    <xf numFmtId="0" fontId="30" fillId="3" borderId="13" xfId="0" applyFont="1" applyFill="1" applyBorder="1" applyAlignment="1">
      <alignment horizontal="left" vertical="center" wrapText="1"/>
    </xf>
    <xf numFmtId="0" fontId="10" fillId="2" borderId="18" xfId="0" applyFont="1" applyFill="1" applyBorder="1" applyAlignment="1">
      <alignment horizontal="center" vertical="center" wrapText="1"/>
    </xf>
    <xf numFmtId="0" fontId="30" fillId="3" borderId="10" xfId="0" applyFont="1" applyFill="1" applyBorder="1" applyAlignment="1">
      <alignment horizontal="left" vertical="center" wrapText="1"/>
    </xf>
    <xf numFmtId="0" fontId="24" fillId="2" borderId="0" xfId="0" applyFont="1" applyFill="1" applyBorder="1" applyAlignment="1">
      <alignment horizontal="center" vertical="center" wrapText="1"/>
    </xf>
    <xf numFmtId="0" fontId="27" fillId="2" borderId="0" xfId="0" applyFont="1" applyFill="1" applyBorder="1" applyAlignment="1">
      <alignment horizontal="center" vertical="center" wrapText="1"/>
    </xf>
    <xf numFmtId="0" fontId="24" fillId="2" borderId="0" xfId="0" applyFont="1" applyFill="1" applyBorder="1" applyAlignment="1">
      <alignment vertical="center" wrapText="1"/>
    </xf>
    <xf numFmtId="0" fontId="24" fillId="2" borderId="0" xfId="0" applyFont="1" applyFill="1" applyBorder="1" applyAlignment="1">
      <alignment vertical="top"/>
    </xf>
    <xf numFmtId="0" fontId="30" fillId="4" borderId="40" xfId="0" applyFont="1" applyFill="1" applyBorder="1" applyAlignment="1">
      <alignment horizontal="center" vertical="center" wrapText="1"/>
    </xf>
    <xf numFmtId="1" fontId="29" fillId="4" borderId="40" xfId="0" applyNumberFormat="1" applyFont="1" applyFill="1" applyBorder="1" applyAlignment="1">
      <alignment horizontal="center" vertical="center" wrapText="1"/>
    </xf>
    <xf numFmtId="10" fontId="29" fillId="4" borderId="41" xfId="7" applyNumberFormat="1" applyFont="1" applyFill="1" applyBorder="1" applyAlignment="1">
      <alignment horizontal="center" vertical="center" wrapText="1"/>
    </xf>
    <xf numFmtId="0" fontId="35" fillId="3" borderId="0" xfId="0" applyFont="1" applyFill="1" applyBorder="1" applyAlignment="1">
      <alignment vertical="center" wrapText="1"/>
    </xf>
    <xf numFmtId="0" fontId="10" fillId="6"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36" fillId="3" borderId="0" xfId="0" applyFont="1" applyFill="1" applyBorder="1" applyAlignment="1">
      <alignment vertical="center" wrapText="1"/>
    </xf>
    <xf numFmtId="0" fontId="30" fillId="3" borderId="33" xfId="0" applyFont="1" applyFill="1" applyBorder="1" applyAlignment="1">
      <alignment horizontal="center" vertical="center" wrapText="1"/>
    </xf>
    <xf numFmtId="0" fontId="30" fillId="3" borderId="2" xfId="0" applyFont="1" applyFill="1" applyBorder="1" applyAlignment="1">
      <alignment horizontal="center" vertical="center" wrapText="1"/>
    </xf>
    <xf numFmtId="9" fontId="30" fillId="3" borderId="13" xfId="7" applyNumberFormat="1" applyFont="1" applyFill="1" applyBorder="1" applyAlignment="1">
      <alignment horizontal="center" vertical="center" wrapText="1"/>
    </xf>
    <xf numFmtId="0" fontId="30" fillId="3" borderId="18" xfId="0" applyFont="1" applyFill="1" applyBorder="1" applyAlignment="1">
      <alignment horizontal="center" vertical="center" wrapText="1"/>
    </xf>
    <xf numFmtId="0" fontId="30" fillId="3" borderId="1" xfId="0" applyFont="1" applyFill="1" applyBorder="1" applyAlignment="1">
      <alignment horizontal="center" vertical="center" wrapText="1"/>
    </xf>
    <xf numFmtId="0" fontId="30" fillId="7" borderId="2" xfId="0" applyFont="1" applyFill="1" applyBorder="1" applyAlignment="1">
      <alignment horizontal="center" vertical="center" wrapText="1"/>
    </xf>
    <xf numFmtId="9" fontId="30" fillId="7" borderId="13" xfId="7" applyNumberFormat="1" applyFont="1" applyFill="1" applyBorder="1" applyAlignment="1">
      <alignment horizontal="center" vertical="center" wrapText="1"/>
    </xf>
    <xf numFmtId="0" fontId="30" fillId="7" borderId="1" xfId="0" applyFont="1" applyFill="1" applyBorder="1" applyAlignment="1">
      <alignment horizontal="center" vertical="center" wrapText="1"/>
    </xf>
    <xf numFmtId="1" fontId="30" fillId="7" borderId="2" xfId="0" applyNumberFormat="1" applyFont="1" applyFill="1" applyBorder="1" applyAlignment="1">
      <alignment horizontal="center" vertical="center" wrapText="1"/>
    </xf>
    <xf numFmtId="1" fontId="30" fillId="7" borderId="1" xfId="0" applyNumberFormat="1" applyFont="1" applyFill="1" applyBorder="1" applyAlignment="1">
      <alignment horizontal="center" vertical="center" wrapText="1"/>
    </xf>
    <xf numFmtId="10" fontId="29" fillId="4" borderId="40" xfId="7" applyNumberFormat="1" applyFont="1" applyFill="1" applyBorder="1" applyAlignment="1">
      <alignment horizontal="center" vertical="center" wrapText="1"/>
    </xf>
    <xf numFmtId="0" fontId="30" fillId="7" borderId="12" xfId="0" applyFont="1" applyFill="1" applyBorder="1" applyAlignment="1">
      <alignment horizontal="center" vertical="center" wrapText="1"/>
    </xf>
    <xf numFmtId="9" fontId="30" fillId="7" borderId="53" xfId="7" applyNumberFormat="1" applyFont="1" applyFill="1" applyBorder="1" applyAlignment="1">
      <alignment horizontal="center" vertical="center" wrapText="1"/>
    </xf>
    <xf numFmtId="0" fontId="30" fillId="3" borderId="52" xfId="0" applyFont="1" applyFill="1" applyBorder="1" applyAlignment="1">
      <alignment horizontal="center" vertical="center" wrapText="1"/>
    </xf>
    <xf numFmtId="0" fontId="30" fillId="3" borderId="12" xfId="0" applyFont="1" applyFill="1" applyBorder="1" applyAlignment="1">
      <alignment horizontal="center" vertical="center" wrapText="1"/>
    </xf>
    <xf numFmtId="9" fontId="30" fillId="3" borderId="53" xfId="7" applyNumberFormat="1" applyFont="1" applyFill="1" applyBorder="1" applyAlignment="1">
      <alignment horizontal="center" vertical="center" wrapText="1"/>
    </xf>
    <xf numFmtId="1" fontId="30" fillId="7" borderId="12" xfId="0" applyNumberFormat="1" applyFont="1" applyFill="1" applyBorder="1" applyAlignment="1">
      <alignment horizontal="center" vertical="center" wrapText="1"/>
    </xf>
    <xf numFmtId="0" fontId="30" fillId="4" borderId="43" xfId="0" applyFont="1" applyFill="1" applyBorder="1" applyAlignment="1">
      <alignment horizontal="center" vertical="center" wrapText="1"/>
    </xf>
    <xf numFmtId="0" fontId="30" fillId="4" borderId="44" xfId="0" applyFont="1" applyFill="1" applyBorder="1" applyAlignment="1">
      <alignment horizontal="center" vertical="center" wrapText="1"/>
    </xf>
    <xf numFmtId="9" fontId="30" fillId="4" borderId="45" xfId="7" applyNumberFormat="1" applyFont="1" applyFill="1" applyBorder="1" applyAlignment="1">
      <alignment horizontal="center" vertical="center" wrapText="1"/>
    </xf>
    <xf numFmtId="1" fontId="30" fillId="4" borderId="43" xfId="0" applyNumberFormat="1" applyFont="1" applyFill="1" applyBorder="1" applyAlignment="1">
      <alignment horizontal="center" vertical="center" wrapText="1"/>
    </xf>
    <xf numFmtId="1" fontId="30" fillId="4" borderId="44" xfId="0" applyNumberFormat="1" applyFont="1" applyFill="1" applyBorder="1" applyAlignment="1">
      <alignment horizontal="center" vertical="center" wrapText="1"/>
    </xf>
    <xf numFmtId="0" fontId="10" fillId="2" borderId="54" xfId="0" applyFont="1" applyFill="1" applyBorder="1" applyAlignment="1">
      <alignment horizontal="center" vertical="center" wrapText="1"/>
    </xf>
    <xf numFmtId="0" fontId="30" fillId="3" borderId="55" xfId="0" applyFont="1" applyFill="1" applyBorder="1" applyAlignment="1">
      <alignment horizontal="left" vertical="center" wrapText="1"/>
    </xf>
    <xf numFmtId="0" fontId="31" fillId="7" borderId="33" xfId="0" applyFont="1" applyFill="1" applyBorder="1" applyAlignment="1">
      <alignment horizontal="center" vertical="center" wrapText="1"/>
    </xf>
    <xf numFmtId="0" fontId="31" fillId="7" borderId="18" xfId="0" applyFont="1" applyFill="1" applyBorder="1" applyAlignment="1">
      <alignment horizontal="center" vertical="center" wrapText="1"/>
    </xf>
    <xf numFmtId="0" fontId="31" fillId="7" borderId="52" xfId="0" applyFont="1" applyFill="1" applyBorder="1" applyAlignment="1">
      <alignment horizontal="center" vertical="center" wrapText="1"/>
    </xf>
    <xf numFmtId="1" fontId="30" fillId="7" borderId="33" xfId="0" applyNumberFormat="1" applyFont="1" applyFill="1" applyBorder="1" applyAlignment="1">
      <alignment horizontal="center" vertical="center" wrapText="1"/>
    </xf>
    <xf numFmtId="1" fontId="30" fillId="7" borderId="18" xfId="0" applyNumberFormat="1" applyFont="1" applyFill="1" applyBorder="1" applyAlignment="1">
      <alignment horizontal="center" vertical="center" wrapText="1"/>
    </xf>
    <xf numFmtId="1" fontId="30" fillId="7" borderId="52" xfId="0" applyNumberFormat="1" applyFont="1" applyFill="1" applyBorder="1" applyAlignment="1">
      <alignment horizontal="center" vertical="center" wrapText="1"/>
    </xf>
    <xf numFmtId="0" fontId="7" fillId="6" borderId="0" xfId="0" applyFont="1" applyFill="1" applyBorder="1" applyAlignment="1">
      <alignment vertical="center" wrapText="1"/>
    </xf>
    <xf numFmtId="0" fontId="15" fillId="6" borderId="0" xfId="0" applyFont="1" applyFill="1" applyBorder="1" applyAlignment="1">
      <alignment vertical="center" wrapText="1"/>
    </xf>
    <xf numFmtId="0" fontId="3" fillId="3" borderId="0" xfId="0" applyFont="1" applyFill="1" applyBorder="1" applyAlignment="1">
      <alignment vertical="center" wrapText="1"/>
    </xf>
    <xf numFmtId="0" fontId="37" fillId="6" borderId="0" xfId="0" applyFont="1" applyFill="1" applyBorder="1" applyAlignment="1">
      <alignment horizontal="center" vertical="center" wrapText="1"/>
    </xf>
    <xf numFmtId="0" fontId="37" fillId="2" borderId="0" xfId="0" applyFont="1" applyFill="1" applyAlignment="1">
      <alignment vertical="center"/>
    </xf>
    <xf numFmtId="0" fontId="27" fillId="3" borderId="36" xfId="0" applyFont="1" applyFill="1" applyBorder="1"/>
    <xf numFmtId="0" fontId="27" fillId="3" borderId="37" xfId="0" applyFont="1" applyFill="1" applyBorder="1"/>
    <xf numFmtId="0" fontId="24" fillId="2" borderId="8" xfId="0" applyFont="1" applyFill="1" applyBorder="1" applyAlignment="1">
      <alignment horizontal="center" vertical="center" wrapText="1"/>
    </xf>
    <xf numFmtId="0" fontId="27" fillId="3" borderId="6" xfId="0" applyFont="1" applyFill="1" applyBorder="1" applyAlignment="1">
      <alignment vertical="center" wrapText="1"/>
    </xf>
    <xf numFmtId="0" fontId="24" fillId="3" borderId="6" xfId="0" applyFont="1" applyFill="1" applyBorder="1" applyAlignment="1">
      <alignment vertical="center" wrapText="1"/>
    </xf>
    <xf numFmtId="0" fontId="23" fillId="3" borderId="6" xfId="0" applyFont="1" applyFill="1" applyBorder="1" applyAlignment="1">
      <alignment horizontal="justify" vertical="center" wrapText="1"/>
    </xf>
    <xf numFmtId="0" fontId="27" fillId="3" borderId="6" xfId="0" applyFont="1" applyFill="1" applyBorder="1"/>
    <xf numFmtId="0" fontId="27" fillId="3" borderId="47" xfId="0" applyFont="1" applyFill="1" applyBorder="1"/>
    <xf numFmtId="0" fontId="10" fillId="6" borderId="1" xfId="0" applyFont="1" applyFill="1" applyBorder="1" applyAlignment="1">
      <alignment horizontal="center" vertical="center" wrapText="1"/>
    </xf>
    <xf numFmtId="0" fontId="24" fillId="3" borderId="0" xfId="0" applyFont="1" applyFill="1" applyBorder="1" applyAlignment="1">
      <alignment vertical="center" wrapText="1"/>
    </xf>
    <xf numFmtId="0" fontId="10" fillId="3" borderId="0" xfId="0" applyFont="1" applyFill="1" applyBorder="1" applyAlignment="1">
      <alignment vertical="center"/>
    </xf>
    <xf numFmtId="0" fontId="24" fillId="3" borderId="8" xfId="0" applyFont="1" applyFill="1" applyBorder="1" applyAlignment="1">
      <alignment vertical="center" wrapText="1"/>
    </xf>
    <xf numFmtId="0" fontId="10" fillId="6" borderId="2"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5" xfId="0" applyFont="1" applyFill="1" applyBorder="1" applyAlignment="1">
      <alignment horizontal="center" vertical="center" wrapText="1"/>
    </xf>
    <xf numFmtId="1" fontId="42" fillId="6" borderId="1" xfId="0" applyNumberFormat="1" applyFont="1" applyFill="1" applyBorder="1" applyAlignment="1">
      <alignment horizontal="center" vertical="center" wrapText="1"/>
    </xf>
    <xf numFmtId="0" fontId="10" fillId="3" borderId="1" xfId="0" applyFont="1" applyFill="1" applyBorder="1" applyAlignment="1">
      <alignment horizontal="left" vertical="center" wrapText="1"/>
    </xf>
    <xf numFmtId="10" fontId="10" fillId="6" borderId="41" xfId="0" applyNumberFormat="1" applyFont="1" applyFill="1" applyBorder="1" applyAlignment="1">
      <alignment horizontal="center" vertical="center" wrapText="1"/>
    </xf>
    <xf numFmtId="0" fontId="14" fillId="3" borderId="0" xfId="0" applyFont="1" applyFill="1" applyBorder="1" applyAlignment="1">
      <alignment vertical="center"/>
    </xf>
    <xf numFmtId="0" fontId="43" fillId="3" borderId="0" xfId="0" applyFont="1" applyFill="1" applyBorder="1" applyAlignment="1">
      <alignment vertical="center" wrapText="1"/>
    </xf>
    <xf numFmtId="0" fontId="43" fillId="3" borderId="0" xfId="0" applyFont="1" applyFill="1" applyBorder="1" applyAlignment="1">
      <alignment vertical="center"/>
    </xf>
    <xf numFmtId="0" fontId="10" fillId="6" borderId="56" xfId="0" applyFont="1" applyFill="1" applyBorder="1" applyAlignment="1">
      <alignment horizontal="center" vertical="center" wrapText="1"/>
    </xf>
    <xf numFmtId="1" fontId="10" fillId="6" borderId="45"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15" fillId="0" borderId="0" xfId="0" applyFont="1" applyFill="1" applyBorder="1" applyAlignment="1">
      <alignment horizontal="center" vertical="center"/>
    </xf>
    <xf numFmtId="0" fontId="14" fillId="0" borderId="0" xfId="0" applyFont="1" applyFill="1" applyBorder="1" applyAlignment="1">
      <alignment vertical="center"/>
    </xf>
    <xf numFmtId="0" fontId="14"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24" fillId="0" borderId="1" xfId="0" applyFont="1" applyFill="1" applyBorder="1" applyAlignment="1">
      <alignment vertical="center" wrapText="1"/>
    </xf>
    <xf numFmtId="0" fontId="10" fillId="0" borderId="1" xfId="0" applyFont="1" applyFill="1" applyBorder="1" applyAlignment="1">
      <alignment vertical="center" wrapText="1"/>
    </xf>
    <xf numFmtId="0" fontId="10" fillId="0" borderId="5" xfId="0" applyFont="1" applyFill="1" applyBorder="1" applyAlignment="1">
      <alignment vertical="center" wrapText="1"/>
    </xf>
    <xf numFmtId="0" fontId="3" fillId="3" borderId="0" xfId="0" applyFont="1" applyFill="1" applyBorder="1" applyAlignment="1">
      <alignment horizontal="center" vertical="center" wrapText="1"/>
    </xf>
    <xf numFmtId="0" fontId="14" fillId="6" borderId="42" xfId="0" applyFont="1" applyFill="1" applyBorder="1" applyAlignment="1">
      <alignment horizontal="center" vertical="center"/>
    </xf>
    <xf numFmtId="0" fontId="14" fillId="6" borderId="34" xfId="0" applyFont="1" applyFill="1" applyBorder="1" applyAlignment="1">
      <alignment horizontal="center" vertical="center"/>
    </xf>
    <xf numFmtId="0" fontId="14" fillId="6" borderId="35" xfId="0" applyFont="1" applyFill="1" applyBorder="1" applyAlignment="1">
      <alignment horizontal="center" vertical="center"/>
    </xf>
    <xf numFmtId="0" fontId="23" fillId="0" borderId="2" xfId="0" applyFont="1" applyBorder="1" applyAlignment="1">
      <alignment horizontal="justify" vertical="center" wrapText="1"/>
    </xf>
    <xf numFmtId="0" fontId="10" fillId="6" borderId="3" xfId="0" applyFont="1" applyFill="1" applyBorder="1" applyAlignment="1">
      <alignment horizontal="left" vertical="center" wrapText="1"/>
    </xf>
    <xf numFmtId="0" fontId="10" fillId="6" borderId="4" xfId="0" applyFont="1" applyFill="1" applyBorder="1" applyAlignment="1">
      <alignment horizontal="left" vertical="center" wrapText="1"/>
    </xf>
    <xf numFmtId="0" fontId="10" fillId="6" borderId="5"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3" borderId="3" xfId="0" applyFont="1" applyFill="1" applyBorder="1" applyAlignment="1">
      <alignment horizontal="center" vertical="center" wrapText="1"/>
    </xf>
    <xf numFmtId="0" fontId="24" fillId="3" borderId="4" xfId="0" applyFont="1" applyFill="1" applyBorder="1" applyAlignment="1">
      <alignment horizontal="center" vertical="center" wrapText="1"/>
    </xf>
    <xf numFmtId="0" fontId="24" fillId="3" borderId="5" xfId="0" applyFont="1" applyFill="1" applyBorder="1" applyAlignment="1">
      <alignment horizontal="center" vertical="center" wrapText="1"/>
    </xf>
    <xf numFmtId="0" fontId="23" fillId="3" borderId="3"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23" fillId="3" borderId="3" xfId="0" applyFont="1" applyFill="1" applyBorder="1" applyAlignment="1">
      <alignment horizontal="justify" vertical="top" wrapText="1"/>
    </xf>
    <xf numFmtId="0" fontId="23" fillId="3" borderId="5" xfId="0" applyFont="1" applyFill="1" applyBorder="1" applyAlignment="1">
      <alignment horizontal="justify" vertical="top" wrapText="1"/>
    </xf>
    <xf numFmtId="0" fontId="23" fillId="3" borderId="3" xfId="0" applyFont="1" applyFill="1" applyBorder="1" applyAlignment="1">
      <alignment horizontal="left" vertical="center" wrapText="1"/>
    </xf>
    <xf numFmtId="0" fontId="23" fillId="3" borderId="4" xfId="0" applyFont="1" applyFill="1" applyBorder="1" applyAlignment="1">
      <alignment horizontal="left" vertical="center" wrapText="1"/>
    </xf>
    <xf numFmtId="0" fontId="23" fillId="3" borderId="5" xfId="0" applyFont="1" applyFill="1" applyBorder="1" applyAlignment="1">
      <alignment horizontal="left"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25" fillId="3" borderId="3" xfId="6" applyFont="1" applyFill="1" applyBorder="1" applyAlignment="1">
      <alignment horizontal="center" vertical="center" wrapText="1"/>
    </xf>
    <xf numFmtId="0" fontId="25" fillId="3" borderId="4" xfId="6" applyFont="1" applyFill="1" applyBorder="1" applyAlignment="1">
      <alignment horizontal="center" vertical="center" wrapText="1"/>
    </xf>
    <xf numFmtId="0" fontId="25" fillId="3" borderId="5" xfId="6" applyFont="1" applyFill="1" applyBorder="1" applyAlignment="1">
      <alignment horizontal="center" vertical="center" wrapText="1"/>
    </xf>
    <xf numFmtId="0" fontId="10" fillId="6" borderId="1" xfId="0" applyFont="1" applyFill="1" applyBorder="1" applyAlignment="1">
      <alignment horizontal="center" vertical="center"/>
    </xf>
    <xf numFmtId="0" fontId="10" fillId="6" borderId="3" xfId="0" applyFont="1" applyFill="1" applyBorder="1" applyAlignment="1">
      <alignment horizontal="center" vertical="center"/>
    </xf>
    <xf numFmtId="0" fontId="10" fillId="6" borderId="1" xfId="0" applyFont="1" applyFill="1" applyBorder="1" applyAlignment="1">
      <alignment horizontal="center" vertical="center" textRotation="90" wrapText="1"/>
    </xf>
    <xf numFmtId="0" fontId="10" fillId="6" borderId="1" xfId="0" applyFont="1" applyFill="1" applyBorder="1" applyAlignment="1">
      <alignment horizontal="center"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23" fillId="3" borderId="1" xfId="0" applyFont="1" applyFill="1" applyBorder="1" applyAlignment="1">
      <alignment horizontal="justify" vertical="center" wrapText="1"/>
    </xf>
    <xf numFmtId="0" fontId="23" fillId="3" borderId="3" xfId="0" applyFont="1" applyFill="1" applyBorder="1" applyAlignment="1">
      <alignment horizontal="justify" vertical="center" wrapText="1"/>
    </xf>
    <xf numFmtId="0" fontId="23" fillId="3" borderId="5" xfId="0" applyFont="1" applyFill="1" applyBorder="1" applyAlignment="1">
      <alignment horizontal="justify" vertical="center" wrapText="1"/>
    </xf>
    <xf numFmtId="0" fontId="26" fillId="6" borderId="3" xfId="0" applyFont="1" applyFill="1" applyBorder="1" applyAlignment="1">
      <alignment horizontal="justify" vertical="center" wrapText="1"/>
    </xf>
    <xf numFmtId="0" fontId="26" fillId="6" borderId="5" xfId="0" applyFont="1" applyFill="1" applyBorder="1" applyAlignment="1">
      <alignment horizontal="justify" vertical="center" wrapText="1"/>
    </xf>
    <xf numFmtId="0" fontId="10" fillId="3" borderId="0" xfId="0" applyFont="1" applyFill="1" applyBorder="1" applyAlignment="1">
      <alignment horizontal="left" vertical="center"/>
    </xf>
    <xf numFmtId="0" fontId="10" fillId="3" borderId="0" xfId="0" applyFont="1" applyFill="1" applyBorder="1" applyAlignment="1">
      <alignment horizontal="center" vertical="center"/>
    </xf>
    <xf numFmtId="0" fontId="10" fillId="6" borderId="3"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23" fillId="6" borderId="3" xfId="0" applyFont="1" applyFill="1" applyBorder="1" applyAlignment="1">
      <alignment horizontal="center" vertical="center" wrapText="1"/>
    </xf>
    <xf numFmtId="0" fontId="23" fillId="6" borderId="5" xfId="0" applyFont="1" applyFill="1" applyBorder="1" applyAlignment="1">
      <alignment horizontal="center" vertical="center" wrapText="1"/>
    </xf>
    <xf numFmtId="0" fontId="23" fillId="0" borderId="1" xfId="0" applyFont="1" applyFill="1" applyBorder="1" applyAlignment="1">
      <alignment horizontal="justify" vertical="center" wrapText="1"/>
    </xf>
    <xf numFmtId="0" fontId="10" fillId="6" borderId="39" xfId="0" applyFont="1" applyFill="1" applyBorder="1" applyAlignment="1">
      <alignment horizontal="center" vertical="center" wrapText="1"/>
    </xf>
    <xf numFmtId="0" fontId="10" fillId="6" borderId="40" xfId="0" applyFont="1" applyFill="1" applyBorder="1" applyAlignment="1">
      <alignment horizontal="center" vertical="center" wrapText="1"/>
    </xf>
    <xf numFmtId="0" fontId="10" fillId="6" borderId="41" xfId="0" applyFont="1" applyFill="1" applyBorder="1" applyAlignment="1">
      <alignment horizontal="center" vertical="center" wrapText="1"/>
    </xf>
    <xf numFmtId="0" fontId="24" fillId="3" borderId="0" xfId="0" applyFont="1" applyFill="1" applyBorder="1" applyAlignment="1">
      <alignment horizontal="center" vertical="center" wrapText="1"/>
    </xf>
    <xf numFmtId="0" fontId="23" fillId="0" borderId="50" xfId="0" applyFont="1" applyFill="1" applyBorder="1" applyAlignment="1">
      <alignment horizontal="left" vertical="center" wrapText="1"/>
    </xf>
    <xf numFmtId="0" fontId="23" fillId="0" borderId="38" xfId="0" applyFont="1" applyFill="1" applyBorder="1" applyAlignment="1">
      <alignment horizontal="left" vertical="center" wrapText="1"/>
    </xf>
    <xf numFmtId="0" fontId="23" fillId="0" borderId="51" xfId="0" applyFont="1" applyFill="1" applyBorder="1" applyAlignment="1">
      <alignment horizontal="left" vertical="center" wrapText="1"/>
    </xf>
    <xf numFmtId="0" fontId="10" fillId="4" borderId="39" xfId="0" applyFont="1" applyFill="1" applyBorder="1" applyAlignment="1">
      <alignment horizontal="left" vertical="center" wrapText="1"/>
    </xf>
    <xf numFmtId="0" fontId="10" fillId="4" borderId="40" xfId="0" applyFont="1" applyFill="1" applyBorder="1" applyAlignment="1">
      <alignment horizontal="left" vertical="center" wrapText="1"/>
    </xf>
    <xf numFmtId="0" fontId="10" fillId="4" borderId="41" xfId="0" applyFont="1" applyFill="1" applyBorder="1" applyAlignment="1">
      <alignment horizontal="left" vertical="center" wrapText="1"/>
    </xf>
    <xf numFmtId="0" fontId="24" fillId="2" borderId="29" xfId="0" applyFont="1" applyFill="1" applyBorder="1" applyAlignment="1">
      <alignment horizontal="center" vertical="top"/>
    </xf>
    <xf numFmtId="0" fontId="24" fillId="3" borderId="0" xfId="0" applyFont="1" applyFill="1" applyBorder="1" applyAlignment="1">
      <alignment horizontal="left" vertical="center" wrapText="1"/>
    </xf>
    <xf numFmtId="0" fontId="29" fillId="4" borderId="43" xfId="0" applyFont="1" applyFill="1" applyBorder="1" applyAlignment="1">
      <alignment horizontal="center" vertical="center" wrapText="1"/>
    </xf>
    <xf numFmtId="0" fontId="29" fillId="4" borderId="45" xfId="0" applyFont="1" applyFill="1" applyBorder="1" applyAlignment="1">
      <alignment horizontal="center" vertical="center" wrapText="1"/>
    </xf>
    <xf numFmtId="0" fontId="10" fillId="4" borderId="19" xfId="0" applyFont="1" applyFill="1" applyBorder="1" applyAlignment="1">
      <alignment horizontal="left" vertical="center" wrapText="1"/>
    </xf>
    <xf numFmtId="0" fontId="10" fillId="4" borderId="6" xfId="0" applyFont="1" applyFill="1" applyBorder="1" applyAlignment="1">
      <alignment horizontal="left" vertical="center" wrapText="1"/>
    </xf>
    <xf numFmtId="0" fontId="10" fillId="4" borderId="31" xfId="0" applyFont="1" applyFill="1" applyBorder="1" applyAlignment="1">
      <alignment horizontal="left" vertical="center" wrapText="1"/>
    </xf>
    <xf numFmtId="0" fontId="10" fillId="4" borderId="21" xfId="0" applyFont="1" applyFill="1" applyBorder="1" applyAlignment="1">
      <alignment horizontal="left" vertical="center" wrapText="1"/>
    </xf>
    <xf numFmtId="0" fontId="10" fillId="4" borderId="22" xfId="0" applyFont="1" applyFill="1" applyBorder="1" applyAlignment="1">
      <alignment horizontal="left" vertical="center" wrapText="1"/>
    </xf>
    <xf numFmtId="0" fontId="10" fillId="4" borderId="23" xfId="0" applyFont="1" applyFill="1" applyBorder="1" applyAlignment="1">
      <alignment horizontal="left" vertical="center" wrapText="1"/>
    </xf>
    <xf numFmtId="0" fontId="23" fillId="0" borderId="36"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37"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37" xfId="0" applyFont="1" applyFill="1" applyBorder="1" applyAlignment="1">
      <alignment horizontal="left" vertical="center" wrapText="1"/>
    </xf>
    <xf numFmtId="0" fontId="10" fillId="4" borderId="46" xfId="0" applyFont="1" applyFill="1" applyBorder="1" applyAlignment="1">
      <alignment horizontal="left" vertical="center" wrapText="1"/>
    </xf>
    <xf numFmtId="0" fontId="10" fillId="4" borderId="49" xfId="0" applyFont="1" applyFill="1" applyBorder="1" applyAlignment="1">
      <alignment horizontal="left" vertical="center" wrapText="1"/>
    </xf>
    <xf numFmtId="0" fontId="29" fillId="3" borderId="8"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47" xfId="0" applyFont="1" applyFill="1" applyBorder="1" applyAlignment="1">
      <alignment horizontal="center" vertical="center" wrapText="1"/>
    </xf>
    <xf numFmtId="10" fontId="29" fillId="4" borderId="40" xfId="7" applyNumberFormat="1"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1" xfId="0" applyFont="1" applyFill="1" applyBorder="1" applyAlignment="1">
      <alignment horizontal="left" vertical="center" wrapText="1"/>
    </xf>
    <xf numFmtId="0" fontId="10" fillId="4" borderId="32" xfId="0" applyFont="1" applyFill="1" applyBorder="1" applyAlignment="1">
      <alignment horizontal="center" vertical="center" wrapText="1"/>
    </xf>
    <xf numFmtId="0" fontId="10" fillId="4" borderId="38" xfId="0" applyFont="1" applyFill="1" applyBorder="1" applyAlignment="1">
      <alignment horizontal="center" vertical="center" wrapText="1"/>
    </xf>
    <xf numFmtId="0" fontId="10" fillId="4" borderId="48" xfId="0" applyFont="1" applyFill="1" applyBorder="1" applyAlignment="1">
      <alignment horizontal="center" vertical="center" wrapText="1"/>
    </xf>
    <xf numFmtId="0" fontId="10" fillId="4" borderId="12" xfId="0" applyFont="1" applyFill="1" applyBorder="1" applyAlignment="1">
      <alignment horizontal="left" vertical="center" wrapText="1"/>
    </xf>
    <xf numFmtId="0" fontId="10" fillId="4" borderId="11" xfId="0" applyFont="1" applyFill="1" applyBorder="1" applyAlignment="1">
      <alignment horizontal="center" vertical="center" wrapText="1"/>
    </xf>
    <xf numFmtId="0" fontId="10" fillId="4" borderId="24"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10" fillId="4" borderId="28" xfId="0" applyFont="1" applyFill="1" applyBorder="1" applyAlignment="1">
      <alignment horizontal="center" vertical="center" wrapText="1"/>
    </xf>
    <xf numFmtId="0" fontId="24" fillId="3" borderId="36" xfId="0" applyFont="1" applyFill="1" applyBorder="1" applyAlignment="1">
      <alignment horizontal="left" vertical="center" wrapText="1"/>
    </xf>
    <xf numFmtId="0" fontId="24" fillId="3" borderId="37" xfId="0" applyFont="1" applyFill="1" applyBorder="1" applyAlignment="1">
      <alignment horizontal="left" vertical="center" wrapText="1"/>
    </xf>
    <xf numFmtId="0" fontId="26" fillId="4" borderId="1" xfId="0" applyFont="1" applyFill="1" applyBorder="1" applyAlignment="1">
      <alignment horizontal="center" vertical="center"/>
    </xf>
    <xf numFmtId="0" fontId="26" fillId="4" borderId="3" xfId="0" applyFont="1" applyFill="1" applyBorder="1" applyAlignment="1">
      <alignment horizontal="center" vertical="center"/>
    </xf>
    <xf numFmtId="0" fontId="26" fillId="4" borderId="4" xfId="0" applyFont="1" applyFill="1" applyBorder="1" applyAlignment="1">
      <alignment horizontal="center" vertical="center"/>
    </xf>
    <xf numFmtId="0" fontId="26" fillId="4" borderId="5" xfId="0" applyFont="1" applyFill="1" applyBorder="1" applyAlignment="1">
      <alignment horizontal="center" vertical="center"/>
    </xf>
    <xf numFmtId="0" fontId="26" fillId="4" borderId="3" xfId="0" applyFont="1" applyFill="1" applyBorder="1" applyAlignment="1">
      <alignment horizontal="center" vertical="center" wrapText="1"/>
    </xf>
    <xf numFmtId="0" fontId="26" fillId="4" borderId="4" xfId="0" applyFont="1" applyFill="1" applyBorder="1" applyAlignment="1">
      <alignment horizontal="center" vertical="center" wrapText="1"/>
    </xf>
    <xf numFmtId="0" fontId="24" fillId="2" borderId="36" xfId="0" applyFont="1" applyFill="1" applyBorder="1" applyAlignment="1">
      <alignment horizontal="center" vertical="top"/>
    </xf>
    <xf numFmtId="0" fontId="24" fillId="2" borderId="0" xfId="0" applyFont="1" applyFill="1" applyBorder="1" applyAlignment="1">
      <alignment horizontal="center" vertical="top"/>
    </xf>
    <xf numFmtId="0" fontId="26" fillId="4" borderId="15" xfId="0" applyFont="1" applyFill="1" applyBorder="1" applyAlignment="1">
      <alignment horizontal="center" vertical="center"/>
    </xf>
    <xf numFmtId="0" fontId="18" fillId="3" borderId="3"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18" fillId="3" borderId="9" xfId="0" applyFont="1" applyFill="1" applyBorder="1" applyAlignment="1">
      <alignment horizontal="center" vertical="center" wrapText="1"/>
    </xf>
    <xf numFmtId="0" fontId="14" fillId="3" borderId="18" xfId="0" applyFont="1" applyFill="1" applyBorder="1" applyAlignment="1">
      <alignment horizontal="left" vertical="center" wrapText="1"/>
    </xf>
    <xf numFmtId="0" fontId="14" fillId="3" borderId="1" xfId="0" applyFont="1" applyFill="1" applyBorder="1" applyAlignment="1">
      <alignment horizontal="left" vertical="center" wrapText="1"/>
    </xf>
    <xf numFmtId="0" fontId="14" fillId="3" borderId="10" xfId="0" applyFont="1" applyFill="1" applyBorder="1" applyAlignment="1">
      <alignment horizontal="left" vertical="center" wrapText="1"/>
    </xf>
    <xf numFmtId="0" fontId="3" fillId="4" borderId="16"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10" xfId="0" applyFont="1" applyFill="1" applyBorder="1" applyAlignment="1">
      <alignment horizontal="center" vertical="center"/>
    </xf>
    <xf numFmtId="0" fontId="18" fillId="0" borderId="18" xfId="0" applyFont="1" applyBorder="1" applyAlignment="1">
      <alignment horizontal="justify" vertical="center" wrapText="1"/>
    </xf>
    <xf numFmtId="0" fontId="18" fillId="0" borderId="1" xfId="0" applyFont="1" applyBorder="1" applyAlignment="1">
      <alignment horizontal="justify" vertical="center" wrapText="1"/>
    </xf>
    <xf numFmtId="0" fontId="18" fillId="0" borderId="10" xfId="0" applyFont="1" applyBorder="1" applyAlignment="1">
      <alignment horizontal="justify" vertical="center" wrapText="1"/>
    </xf>
    <xf numFmtId="0" fontId="14" fillId="0" borderId="18"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vertical="center" wrapText="1"/>
    </xf>
    <xf numFmtId="0" fontId="21" fillId="0" borderId="1" xfId="0" applyFont="1" applyBorder="1" applyAlignment="1">
      <alignment vertical="center" wrapText="1"/>
    </xf>
    <xf numFmtId="0" fontId="21" fillId="0" borderId="10" xfId="0" applyFont="1" applyBorder="1" applyAlignment="1">
      <alignment vertical="center" wrapText="1"/>
    </xf>
    <xf numFmtId="0" fontId="22" fillId="3" borderId="18"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22" fillId="3" borderId="10" xfId="0" applyFont="1" applyFill="1" applyBorder="1" applyAlignment="1">
      <alignment horizontal="left" vertical="center" wrapText="1"/>
    </xf>
    <xf numFmtId="0" fontId="22" fillId="3" borderId="18" xfId="0" applyFont="1" applyFill="1" applyBorder="1" applyAlignment="1">
      <alignment vertical="center" wrapText="1"/>
    </xf>
    <xf numFmtId="0" fontId="22" fillId="3" borderId="1" xfId="0" applyFont="1" applyFill="1" applyBorder="1" applyAlignment="1">
      <alignment vertical="center" wrapText="1"/>
    </xf>
    <xf numFmtId="0" fontId="22" fillId="3" borderId="3"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3" fillId="4" borderId="18" xfId="0" applyFont="1" applyFill="1" applyBorder="1" applyAlignment="1">
      <alignment horizontal="left" vertical="center"/>
    </xf>
    <xf numFmtId="0" fontId="3" fillId="4" borderId="1" xfId="0" applyFont="1" applyFill="1" applyBorder="1" applyAlignment="1">
      <alignment horizontal="left" vertical="center"/>
    </xf>
    <xf numFmtId="0" fontId="3" fillId="4" borderId="10" xfId="0" applyFont="1" applyFill="1" applyBorder="1" applyAlignment="1">
      <alignment horizontal="left" vertical="center"/>
    </xf>
    <xf numFmtId="0" fontId="22" fillId="3" borderId="10" xfId="0" applyFont="1" applyFill="1" applyBorder="1" applyAlignment="1">
      <alignment vertical="center" wrapText="1"/>
    </xf>
    <xf numFmtId="0" fontId="9" fillId="3" borderId="1" xfId="0" applyFont="1" applyFill="1" applyBorder="1" applyAlignment="1">
      <alignment horizontal="left" vertical="center" wrapText="1"/>
    </xf>
    <xf numFmtId="0" fontId="16" fillId="4" borderId="18"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4" borderId="1" xfId="0" applyFont="1" applyFill="1" applyBorder="1" applyAlignment="1">
      <alignment horizontal="center" vertical="center" textRotation="90" wrapText="1"/>
    </xf>
    <xf numFmtId="0" fontId="16" fillId="4" borderId="7" xfId="0" applyFont="1" applyFill="1" applyBorder="1" applyAlignment="1">
      <alignment horizontal="center" vertical="center" wrapText="1"/>
    </xf>
    <xf numFmtId="0" fontId="16" fillId="4" borderId="29" xfId="0" applyFont="1" applyFill="1" applyBorder="1" applyAlignment="1">
      <alignment horizontal="center" vertical="center" wrapText="1"/>
    </xf>
    <xf numFmtId="0" fontId="16" fillId="4" borderId="30"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31"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4" fillId="3" borderId="0" xfId="0" applyFont="1" applyFill="1" applyBorder="1" applyAlignment="1">
      <alignment horizontal="left" vertical="center"/>
    </xf>
    <xf numFmtId="0" fontId="16" fillId="4" borderId="20"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10" fillId="4" borderId="22" xfId="0" applyFont="1" applyFill="1" applyBorder="1" applyAlignment="1">
      <alignment horizontal="center" vertical="center" wrapText="1"/>
    </xf>
    <xf numFmtId="0" fontId="10" fillId="4" borderId="23" xfId="0" applyFont="1" applyFill="1" applyBorder="1" applyAlignment="1">
      <alignment horizontal="center" vertical="center" wrapText="1"/>
    </xf>
    <xf numFmtId="0" fontId="14" fillId="3" borderId="0" xfId="0" applyFont="1" applyFill="1" applyBorder="1" applyAlignment="1">
      <alignment horizontal="center" vertical="center"/>
    </xf>
  </cellXfs>
  <cellStyles count="8">
    <cellStyle name="Hipervínculo" xfId="6" builtinId="8"/>
    <cellStyle name="Hipervínculo 2" xfId="1"/>
    <cellStyle name="Hipervínculo 3" xfId="2"/>
    <cellStyle name="Hyperlink" xfId="5"/>
    <cellStyle name="Normal" xfId="0" builtinId="0"/>
    <cellStyle name="Normal 2" xfId="3"/>
    <cellStyle name="Porcentaje" xfId="7" builtinId="5"/>
    <cellStyle name="Porcentual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PE" b="1"/>
              <a:t>RESULTADOS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PE"/>
        </a:p>
      </c:txPr>
    </c:title>
    <c:autoTitleDeleted val="0"/>
    <c:plotArea>
      <c:layout/>
      <c:barChart>
        <c:barDir val="col"/>
        <c:grouping val="clustered"/>
        <c:varyColors val="0"/>
        <c:ser>
          <c:idx val="0"/>
          <c:order val="0"/>
          <c:tx>
            <c:strRef>
              <c:f>RESULTADOS!$C$8</c:f>
              <c:strCache>
                <c:ptCount val="1"/>
                <c:pt idx="0">
                  <c:v>NIVEL 1</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RESULTADOS!$B$10:$B$12</c:f>
              <c:numCache>
                <c:formatCode>General</c:formatCode>
                <c:ptCount val="3"/>
                <c:pt idx="0">
                  <c:v>0</c:v>
                </c:pt>
                <c:pt idx="1">
                  <c:v>0</c:v>
                </c:pt>
                <c:pt idx="2">
                  <c:v>0</c:v>
                </c:pt>
              </c:numCache>
            </c:numRef>
          </c:cat>
          <c:val>
            <c:numRef>
              <c:f>RESULTADOS!$G$10:$G$12</c:f>
              <c:numCache>
                <c:formatCode>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41B5-4BB7-AED2-A7AAE77CFF4F}"/>
            </c:ext>
          </c:extLst>
        </c:ser>
        <c:ser>
          <c:idx val="1"/>
          <c:order val="1"/>
          <c:tx>
            <c:strRef>
              <c:f>RESULTADOS!$H$8</c:f>
              <c:strCache>
                <c:ptCount val="1"/>
                <c:pt idx="0">
                  <c:v>NIVEL 2</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RESULTADOS!$B$10:$B$12</c:f>
              <c:numCache>
                <c:formatCode>General</c:formatCode>
                <c:ptCount val="3"/>
                <c:pt idx="0">
                  <c:v>0</c:v>
                </c:pt>
                <c:pt idx="1">
                  <c:v>0</c:v>
                </c:pt>
                <c:pt idx="2">
                  <c:v>0</c:v>
                </c:pt>
              </c:numCache>
            </c:numRef>
          </c:cat>
          <c:val>
            <c:numRef>
              <c:f>RESULTADOS!$L$10:$L$12</c:f>
              <c:numCache>
                <c:formatCode>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1-41B5-4BB7-AED2-A7AAE77CFF4F}"/>
            </c:ext>
          </c:extLst>
        </c:ser>
        <c:ser>
          <c:idx val="2"/>
          <c:order val="2"/>
          <c:tx>
            <c:strRef>
              <c:f>RESULTADOS!$M$8</c:f>
              <c:strCache>
                <c:ptCount val="1"/>
                <c:pt idx="0">
                  <c:v>NIVEL 3</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RESULTADOS!$B$10:$B$12</c:f>
              <c:numCache>
                <c:formatCode>General</c:formatCode>
                <c:ptCount val="3"/>
                <c:pt idx="0">
                  <c:v>0</c:v>
                </c:pt>
                <c:pt idx="1">
                  <c:v>0</c:v>
                </c:pt>
                <c:pt idx="2">
                  <c:v>0</c:v>
                </c:pt>
              </c:numCache>
            </c:numRef>
          </c:cat>
          <c:val>
            <c:numRef>
              <c:f>RESULTADOS!$Q$10:$Q$12</c:f>
              <c:numCache>
                <c:formatCode>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2-41B5-4BB7-AED2-A7AAE77CFF4F}"/>
            </c:ext>
          </c:extLst>
        </c:ser>
        <c:dLbls>
          <c:showLegendKey val="0"/>
          <c:showVal val="0"/>
          <c:showCatName val="0"/>
          <c:showSerName val="0"/>
          <c:showPercent val="0"/>
          <c:showBubbleSize val="0"/>
        </c:dLbls>
        <c:gapWidth val="150"/>
        <c:axId val="407159960"/>
        <c:axId val="407160352"/>
      </c:barChart>
      <c:catAx>
        <c:axId val="407159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407160352"/>
        <c:crosses val="autoZero"/>
        <c:auto val="1"/>
        <c:lblAlgn val="ctr"/>
        <c:lblOffset val="100"/>
        <c:noMultiLvlLbl val="0"/>
      </c:catAx>
      <c:valAx>
        <c:axId val="4071603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4071599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image" Target="../media/image2.jpeg"/><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5</xdr:col>
      <xdr:colOff>1088665</xdr:colOff>
      <xdr:row>0</xdr:row>
      <xdr:rowOff>199572</xdr:rowOff>
    </xdr:from>
    <xdr:to>
      <xdr:col>6</xdr:col>
      <xdr:colOff>1380673</xdr:colOff>
      <xdr:row>1</xdr:row>
      <xdr:rowOff>247197</xdr:rowOff>
    </xdr:to>
    <xdr:pic>
      <xdr:nvPicPr>
        <xdr:cNvPr id="6" name="9 Imagen">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42379" y="199572"/>
          <a:ext cx="2904580" cy="6463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254000</xdr:colOff>
      <xdr:row>0</xdr:row>
      <xdr:rowOff>258536</xdr:rowOff>
    </xdr:from>
    <xdr:to>
      <xdr:col>1</xdr:col>
      <xdr:colOff>1576422</xdr:colOff>
      <xdr:row>1</xdr:row>
      <xdr:rowOff>255920</xdr:rowOff>
    </xdr:to>
    <xdr:pic>
      <xdr:nvPicPr>
        <xdr:cNvPr id="26" name="8 Imagen">
          <a:extLst>
            <a:ext uri="{FF2B5EF4-FFF2-40B4-BE49-F238E27FC236}">
              <a16:creationId xmlns:a16="http://schemas.microsoft.com/office/drawing/2014/main" xmlns="" id="{00000000-0008-0000-0000-00001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4000" y="258536"/>
          <a:ext cx="2773851" cy="596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82719</xdr:colOff>
      <xdr:row>0</xdr:row>
      <xdr:rowOff>135487</xdr:rowOff>
    </xdr:from>
    <xdr:to>
      <xdr:col>1</xdr:col>
      <xdr:colOff>1223975</xdr:colOff>
      <xdr:row>1</xdr:row>
      <xdr:rowOff>375988</xdr:rowOff>
    </xdr:to>
    <xdr:pic>
      <xdr:nvPicPr>
        <xdr:cNvPr id="4" name="8 Imagen">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1" cstate="print"/>
        <a:srcRect/>
        <a:stretch>
          <a:fillRect/>
        </a:stretch>
      </xdr:blipFill>
      <xdr:spPr bwMode="auto">
        <a:xfrm>
          <a:off x="82719" y="323480"/>
          <a:ext cx="1747083" cy="428494"/>
        </a:xfrm>
        <a:prstGeom prst="rect">
          <a:avLst/>
        </a:prstGeom>
        <a:noFill/>
        <a:ln w="9525">
          <a:noFill/>
          <a:miter lim="800000"/>
          <a:headEnd/>
          <a:tailEnd/>
        </a:ln>
      </xdr:spPr>
    </xdr:pic>
    <xdr:clientData/>
  </xdr:twoCellAnchor>
  <xdr:twoCellAnchor>
    <xdr:from>
      <xdr:col>13</xdr:col>
      <xdr:colOff>190500</xdr:colOff>
      <xdr:row>0</xdr:row>
      <xdr:rowOff>3367</xdr:rowOff>
    </xdr:from>
    <xdr:to>
      <xdr:col>16</xdr:col>
      <xdr:colOff>444500</xdr:colOff>
      <xdr:row>1</xdr:row>
      <xdr:rowOff>338777</xdr:rowOff>
    </xdr:to>
    <xdr:pic>
      <xdr:nvPicPr>
        <xdr:cNvPr id="7" name="9 Imagen">
          <a:extLst>
            <a:ext uri="{FF2B5EF4-FFF2-40B4-BE49-F238E27FC236}">
              <a16:creationId xmlns:a16="http://schemas.microsoft.com/office/drawing/2014/main" xmlns="" id="{00000000-0008-0000-01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43750" y="3367"/>
          <a:ext cx="1519464" cy="525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303138</xdr:colOff>
      <xdr:row>14</xdr:row>
      <xdr:rowOff>416720</xdr:rowOff>
    </xdr:from>
    <xdr:to>
      <xdr:col>15</xdr:col>
      <xdr:colOff>404812</xdr:colOff>
      <xdr:row>14</xdr:row>
      <xdr:rowOff>4185898</xdr:rowOff>
    </xdr:to>
    <xdr:graphicFrame macro="">
      <xdr:nvGraphicFramePr>
        <xdr:cNvPr id="8" name="Gráfico 7">
          <a:extLst>
            <a:ext uri="{FF2B5EF4-FFF2-40B4-BE49-F238E27FC236}">
              <a16:creationId xmlns:a16="http://schemas.microsoft.com/office/drawing/2014/main" xmlns="" id="{00000000-0008-0000-01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66450</xdr:colOff>
      <xdr:row>19</xdr:row>
      <xdr:rowOff>44036</xdr:rowOff>
    </xdr:from>
    <xdr:to>
      <xdr:col>23</xdr:col>
      <xdr:colOff>190500</xdr:colOff>
      <xdr:row>19</xdr:row>
      <xdr:rowOff>1214436</xdr:rowOff>
    </xdr:to>
    <xdr:sp macro="" textlink="">
      <xdr:nvSpPr>
        <xdr:cNvPr id="9" name="Rectángulo redondeado 8">
          <a:extLst>
            <a:ext uri="{FF2B5EF4-FFF2-40B4-BE49-F238E27FC236}">
              <a16:creationId xmlns:a16="http://schemas.microsoft.com/office/drawing/2014/main" xmlns="" id="{00000000-0008-0000-0100-000009000000}"/>
            </a:ext>
          </a:extLst>
        </xdr:cNvPr>
        <xdr:cNvSpPr/>
      </xdr:nvSpPr>
      <xdr:spPr>
        <a:xfrm>
          <a:off x="8972325" y="16117474"/>
          <a:ext cx="4696050" cy="1170400"/>
        </a:xfrm>
        <a:prstGeom prst="round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l"/>
          <a:r>
            <a:rPr lang="es-PE" sz="1400" b="1"/>
            <a:t>EN ESTE PUNTO DEBERÁ INDICAR</a:t>
          </a:r>
          <a:r>
            <a:rPr lang="es-PE" sz="1400" b="1" baseline="0"/>
            <a:t> LAS CONCLUSIONES GENERALES, SITUACIÓN DE LA EMPRESA POR NIVEL, EL NIVEL A EVALUAR. </a:t>
          </a:r>
          <a:endParaRPr lang="es-PE" sz="1400" b="1"/>
        </a:p>
      </xdr:txBody>
    </xdr:sp>
    <xdr:clientData/>
  </xdr:twoCellAnchor>
  <xdr:twoCellAnchor editAs="oneCell">
    <xdr:from>
      <xdr:col>17</xdr:col>
      <xdr:colOff>119060</xdr:colOff>
      <xdr:row>19</xdr:row>
      <xdr:rowOff>1374492</xdr:rowOff>
    </xdr:from>
    <xdr:to>
      <xdr:col>23</xdr:col>
      <xdr:colOff>238123</xdr:colOff>
      <xdr:row>19</xdr:row>
      <xdr:rowOff>3107532</xdr:rowOff>
    </xdr:to>
    <xdr:pic>
      <xdr:nvPicPr>
        <xdr:cNvPr id="12" name="Imagen 11">
          <a:extLst>
            <a:ext uri="{FF2B5EF4-FFF2-40B4-BE49-F238E27FC236}">
              <a16:creationId xmlns:a16="http://schemas.microsoft.com/office/drawing/2014/main" xmlns="" id="{00000000-0008-0000-0100-00000C000000}"/>
            </a:ext>
          </a:extLst>
        </xdr:cNvPr>
        <xdr:cNvPicPr>
          <a:picLocks noChangeAspect="1"/>
        </xdr:cNvPicPr>
      </xdr:nvPicPr>
      <xdr:blipFill rotWithShape="1">
        <a:blip xmlns:r="http://schemas.openxmlformats.org/officeDocument/2006/relationships" r:embed="rId4"/>
        <a:srcRect l="1620" t="32993" r="41500" b="36192"/>
        <a:stretch/>
      </xdr:blipFill>
      <xdr:spPr>
        <a:xfrm>
          <a:off x="9024935" y="17447930"/>
          <a:ext cx="4691063" cy="1733040"/>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164628</xdr:colOff>
      <xdr:row>0</xdr:row>
      <xdr:rowOff>143482</xdr:rowOff>
    </xdr:from>
    <xdr:to>
      <xdr:col>2</xdr:col>
      <xdr:colOff>7027</xdr:colOff>
      <xdr:row>2</xdr:row>
      <xdr:rowOff>229207</xdr:rowOff>
    </xdr:to>
    <xdr:pic>
      <xdr:nvPicPr>
        <xdr:cNvPr id="3095" name="8 Imagen">
          <a:extLst>
            <a:ext uri="{FF2B5EF4-FFF2-40B4-BE49-F238E27FC236}">
              <a16:creationId xmlns:a16="http://schemas.microsoft.com/office/drawing/2014/main" xmlns="" id="{00000000-0008-0000-0200-0000170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628" y="143482"/>
          <a:ext cx="1578246" cy="4707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607980</xdr:colOff>
      <xdr:row>0</xdr:row>
      <xdr:rowOff>109639</xdr:rowOff>
    </xdr:from>
    <xdr:to>
      <xdr:col>10</xdr:col>
      <xdr:colOff>574406</xdr:colOff>
      <xdr:row>2</xdr:row>
      <xdr:rowOff>195364</xdr:rowOff>
    </xdr:to>
    <xdr:pic>
      <xdr:nvPicPr>
        <xdr:cNvPr id="3096" name="9 Imagen">
          <a:extLst>
            <a:ext uri="{FF2B5EF4-FFF2-40B4-BE49-F238E27FC236}">
              <a16:creationId xmlns:a16="http://schemas.microsoft.com/office/drawing/2014/main" xmlns="" id="{00000000-0008-0000-0200-0000180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87767" y="109639"/>
          <a:ext cx="1486373" cy="4707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396551</xdr:colOff>
      <xdr:row>1</xdr:row>
      <xdr:rowOff>274111</xdr:rowOff>
    </xdr:from>
    <xdr:to>
      <xdr:col>1</xdr:col>
      <xdr:colOff>1576098</xdr:colOff>
      <xdr:row>1</xdr:row>
      <xdr:rowOff>874745</xdr:rowOff>
    </xdr:to>
    <xdr:pic>
      <xdr:nvPicPr>
        <xdr:cNvPr id="2" name="8 Imagen">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551" y="464611"/>
          <a:ext cx="2703547" cy="6006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2076277</xdr:colOff>
      <xdr:row>1</xdr:row>
      <xdr:rowOff>94472</xdr:rowOff>
    </xdr:from>
    <xdr:to>
      <xdr:col>6</xdr:col>
      <xdr:colOff>1546161</xdr:colOff>
      <xdr:row>1</xdr:row>
      <xdr:rowOff>796703</xdr:rowOff>
    </xdr:to>
    <xdr:pic>
      <xdr:nvPicPr>
        <xdr:cNvPr id="3" name="9 Imagen">
          <a:extLst>
            <a:ext uri="{FF2B5EF4-FFF2-40B4-BE49-F238E27FC236}">
              <a16:creationId xmlns:a16="http://schemas.microsoft.com/office/drawing/2014/main" xmlns="" id="{00000000-0008-0000-03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087177" y="284972"/>
          <a:ext cx="2013059" cy="7022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291583</xdr:colOff>
      <xdr:row>1</xdr:row>
      <xdr:rowOff>155511</xdr:rowOff>
    </xdr:from>
    <xdr:to>
      <xdr:col>4</xdr:col>
      <xdr:colOff>1127449</xdr:colOff>
      <xdr:row>1</xdr:row>
      <xdr:rowOff>1051169</xdr:rowOff>
    </xdr:to>
    <xdr:pic>
      <xdr:nvPicPr>
        <xdr:cNvPr id="4" name="Imagen 3">
          <a:extLst>
            <a:ext uri="{FF2B5EF4-FFF2-40B4-BE49-F238E27FC236}">
              <a16:creationId xmlns:a16="http://schemas.microsoft.com/office/drawing/2014/main" xmlns="" id="{00000000-0008-0000-0300-000004000000}"/>
            </a:ext>
          </a:extLst>
        </xdr:cNvPr>
        <xdr:cNvPicPr>
          <a:picLocks noChangeAspect="1"/>
        </xdr:cNvPicPr>
      </xdr:nvPicPr>
      <xdr:blipFill>
        <a:blip xmlns:r="http://schemas.openxmlformats.org/officeDocument/2006/relationships" r:embed="rId3"/>
        <a:stretch>
          <a:fillRect/>
        </a:stretch>
      </xdr:blipFill>
      <xdr:spPr>
        <a:xfrm>
          <a:off x="6235183" y="346011"/>
          <a:ext cx="2721816" cy="89565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K78"/>
  <sheetViews>
    <sheetView tabSelected="1" view="pageBreakPreview" topLeftCell="A61" zoomScale="80" zoomScaleNormal="49" zoomScaleSheetLayoutView="80" zoomScalePageLayoutView="40" workbookViewId="0">
      <selection activeCell="D65" sqref="D65"/>
    </sheetView>
  </sheetViews>
  <sheetFormatPr baseColWidth="10" defaultColWidth="11.42578125" defaultRowHeight="47.25" customHeight="1" x14ac:dyDescent="0.25"/>
  <cols>
    <col min="1" max="1" width="20.7109375" style="7" customWidth="1"/>
    <col min="2" max="2" width="47.28515625" style="6" customWidth="1"/>
    <col min="3" max="3" width="8.28515625" style="6" customWidth="1"/>
    <col min="4" max="4" width="14.28515625" style="6" customWidth="1"/>
    <col min="5" max="5" width="17.140625" style="182" hidden="1" customWidth="1"/>
    <col min="6" max="6" width="16.7109375" style="7" customWidth="1"/>
    <col min="7" max="7" width="29.85546875" style="6" customWidth="1"/>
    <col min="8" max="8" width="18.7109375" style="6" customWidth="1"/>
    <col min="9" max="9" width="12.5703125" style="6" customWidth="1"/>
    <col min="10" max="10" width="11.42578125" style="6" customWidth="1"/>
    <col min="11" max="11" width="41.140625" style="6" customWidth="1"/>
    <col min="12" max="12" width="11.42578125" style="6"/>
    <col min="13" max="13" width="39.42578125" style="6" customWidth="1"/>
    <col min="14" max="16384" width="11.42578125" style="6"/>
  </cols>
  <sheetData>
    <row r="2" spans="1:9" ht="36.950000000000003" customHeight="1" x14ac:dyDescent="0.25">
      <c r="A2" s="186"/>
      <c r="B2" s="186"/>
      <c r="C2" s="186"/>
      <c r="D2" s="186"/>
      <c r="E2" s="186"/>
      <c r="F2" s="186"/>
    </row>
    <row r="3" spans="1:9" s="8" customFormat="1" ht="43.5" customHeight="1" thickBot="1" x14ac:dyDescent="0.3">
      <c r="A3" s="187" t="s">
        <v>288</v>
      </c>
      <c r="B3" s="188"/>
      <c r="C3" s="188"/>
      <c r="D3" s="188"/>
      <c r="E3" s="188"/>
      <c r="F3" s="188"/>
      <c r="G3" s="189"/>
    </row>
    <row r="4" spans="1:9" s="8" customFormat="1" ht="63.6" customHeight="1" x14ac:dyDescent="0.25">
      <c r="A4" s="190" t="s">
        <v>289</v>
      </c>
      <c r="B4" s="190"/>
      <c r="C4" s="190"/>
      <c r="D4" s="190"/>
      <c r="E4" s="190"/>
      <c r="F4" s="190"/>
      <c r="G4" s="190"/>
    </row>
    <row r="5" spans="1:9" s="8" customFormat="1" ht="36" customHeight="1" x14ac:dyDescent="0.25">
      <c r="A5" s="191" t="s">
        <v>279</v>
      </c>
      <c r="B5" s="192"/>
      <c r="C5" s="192"/>
      <c r="D5" s="192"/>
      <c r="E5" s="192"/>
      <c r="F5" s="192"/>
      <c r="G5" s="193"/>
    </row>
    <row r="6" spans="1:9" s="8" customFormat="1" ht="39" customHeight="1" x14ac:dyDescent="0.25">
      <c r="A6" s="183" t="s">
        <v>281</v>
      </c>
      <c r="B6" s="196"/>
      <c r="C6" s="197"/>
      <c r="D6" s="197"/>
      <c r="E6" s="198"/>
      <c r="F6" s="184" t="s">
        <v>13</v>
      </c>
      <c r="G6" s="185"/>
    </row>
    <row r="7" spans="1:9" s="8" customFormat="1" ht="46.5" customHeight="1" x14ac:dyDescent="0.25">
      <c r="A7" s="194" t="s">
        <v>280</v>
      </c>
      <c r="B7" s="194"/>
      <c r="C7" s="194"/>
      <c r="D7" s="194"/>
      <c r="E7" s="195"/>
      <c r="F7" s="195"/>
      <c r="G7" s="195"/>
    </row>
    <row r="8" spans="1:9" s="8" customFormat="1" ht="36" customHeight="1" x14ac:dyDescent="0.25">
      <c r="A8" s="94" t="s">
        <v>8</v>
      </c>
      <c r="B8" s="199"/>
      <c r="C8" s="200"/>
      <c r="D8" s="200"/>
      <c r="E8" s="201"/>
      <c r="F8" s="177" t="s">
        <v>48</v>
      </c>
      <c r="G8" s="177"/>
    </row>
    <row r="9" spans="1:9" s="8" customFormat="1" ht="36" customHeight="1" x14ac:dyDescent="0.25">
      <c r="A9" s="94" t="s">
        <v>174</v>
      </c>
      <c r="B9" s="199"/>
      <c r="C9" s="200"/>
      <c r="D9" s="200"/>
      <c r="E9" s="201"/>
      <c r="F9" s="177" t="s">
        <v>176</v>
      </c>
      <c r="G9" s="177"/>
    </row>
    <row r="10" spans="1:9" s="8" customFormat="1" ht="36" customHeight="1" x14ac:dyDescent="0.25">
      <c r="A10" s="98" t="s">
        <v>175</v>
      </c>
      <c r="B10" s="209"/>
      <c r="C10" s="210"/>
      <c r="D10" s="210"/>
      <c r="E10" s="211"/>
      <c r="F10" s="177" t="s">
        <v>177</v>
      </c>
      <c r="G10" s="177"/>
    </row>
    <row r="11" spans="1:9" s="8" customFormat="1" ht="36" customHeight="1" x14ac:dyDescent="0.25">
      <c r="A11" s="170" t="s">
        <v>187</v>
      </c>
      <c r="B11" s="212"/>
      <c r="C11" s="213"/>
      <c r="D11" s="213"/>
      <c r="E11" s="214"/>
      <c r="F11" s="177" t="s">
        <v>64</v>
      </c>
      <c r="G11" s="177"/>
    </row>
    <row r="12" spans="1:9" s="8" customFormat="1" ht="42" customHeight="1" x14ac:dyDescent="0.25">
      <c r="A12" s="98" t="s">
        <v>188</v>
      </c>
      <c r="B12" s="209"/>
      <c r="C12" s="210"/>
      <c r="D12" s="210"/>
      <c r="E12" s="211"/>
      <c r="F12" s="177" t="s">
        <v>189</v>
      </c>
      <c r="G12" s="177"/>
    </row>
    <row r="13" spans="1:9" s="8" customFormat="1" ht="20.25" customHeight="1" x14ac:dyDescent="0.25">
      <c r="A13" s="206" t="s">
        <v>294</v>
      </c>
      <c r="B13" s="207"/>
      <c r="C13" s="207"/>
      <c r="D13" s="207"/>
      <c r="E13" s="207"/>
      <c r="F13" s="207"/>
      <c r="G13" s="208"/>
    </row>
    <row r="14" spans="1:9" s="10" customFormat="1" ht="44.45" customHeight="1" x14ac:dyDescent="0.25">
      <c r="A14" s="206" t="s">
        <v>278</v>
      </c>
      <c r="B14" s="207"/>
      <c r="C14" s="207"/>
      <c r="D14" s="207"/>
      <c r="E14" s="207"/>
      <c r="F14" s="207"/>
      <c r="G14" s="208"/>
      <c r="H14" s="153"/>
      <c r="I14" s="153"/>
    </row>
    <row r="15" spans="1:9" s="151" customFormat="1" ht="31.5" customHeight="1" x14ac:dyDescent="0.25">
      <c r="A15" s="215" t="s">
        <v>0</v>
      </c>
      <c r="B15" s="215"/>
      <c r="C15" s="216"/>
      <c r="D15" s="217" t="s">
        <v>198</v>
      </c>
      <c r="E15" s="217" t="s">
        <v>115</v>
      </c>
      <c r="F15" s="218" t="s">
        <v>200</v>
      </c>
      <c r="G15" s="218"/>
    </row>
    <row r="16" spans="1:9" s="151" customFormat="1" ht="4.5" customHeight="1" x14ac:dyDescent="0.25">
      <c r="A16" s="215"/>
      <c r="B16" s="215"/>
      <c r="C16" s="216"/>
      <c r="D16" s="217"/>
      <c r="E16" s="217"/>
      <c r="F16" s="218"/>
      <c r="G16" s="218"/>
    </row>
    <row r="17" spans="1:7" ht="39.75" customHeight="1" x14ac:dyDescent="0.25">
      <c r="A17" s="166">
        <v>1</v>
      </c>
      <c r="B17" s="219" t="s">
        <v>201</v>
      </c>
      <c r="C17" s="220"/>
      <c r="D17" s="217"/>
      <c r="E17" s="217"/>
      <c r="F17" s="218"/>
      <c r="G17" s="218"/>
    </row>
    <row r="18" spans="1:7" ht="69" customHeight="1" x14ac:dyDescent="0.25">
      <c r="A18" s="117">
        <v>1.1000000000000001</v>
      </c>
      <c r="B18" s="221" t="s">
        <v>202</v>
      </c>
      <c r="C18" s="221"/>
      <c r="D18" s="90"/>
      <c r="E18" s="117" t="str">
        <f>IF(D18="SI",1,IF(D18="NO",0,IF(D18="NA",1,"ERROR")))</f>
        <v>ERROR</v>
      </c>
      <c r="F18" s="202"/>
      <c r="G18" s="203"/>
    </row>
    <row r="19" spans="1:7" ht="69" customHeight="1" x14ac:dyDescent="0.25">
      <c r="A19" s="77">
        <f>A18+0.1</f>
        <v>1.2000000000000002</v>
      </c>
      <c r="B19" s="222" t="s">
        <v>268</v>
      </c>
      <c r="C19" s="223"/>
      <c r="D19" s="90"/>
      <c r="E19" s="117" t="str">
        <f>IF(D19="SI",1,IF(D19="NO",0,IF(D19="NA",1,"ERROR")))</f>
        <v>ERROR</v>
      </c>
      <c r="F19" s="209"/>
      <c r="G19" s="211"/>
    </row>
    <row r="20" spans="1:7" ht="33.950000000000003" customHeight="1" x14ac:dyDescent="0.25">
      <c r="A20" s="116">
        <v>2</v>
      </c>
      <c r="B20" s="224" t="s">
        <v>207</v>
      </c>
      <c r="C20" s="225"/>
      <c r="D20" s="169"/>
      <c r="E20" s="117"/>
      <c r="F20" s="228"/>
      <c r="G20" s="229"/>
    </row>
    <row r="21" spans="1:7" ht="57" customHeight="1" x14ac:dyDescent="0.25">
      <c r="A21" s="77">
        <v>2.1</v>
      </c>
      <c r="B21" s="204" t="s">
        <v>295</v>
      </c>
      <c r="C21" s="205"/>
      <c r="D21" s="90"/>
      <c r="E21" s="117" t="str">
        <f t="shared" ref="E21:E69" si="0">IF(D21="SI",1,IF(D21="NO",0,IF(D21="NA",1,"ERROR")))</f>
        <v>ERROR</v>
      </c>
      <c r="F21" s="202"/>
      <c r="G21" s="203"/>
    </row>
    <row r="22" spans="1:7" ht="69" customHeight="1" x14ac:dyDescent="0.25">
      <c r="A22" s="77">
        <v>2.2000000000000002</v>
      </c>
      <c r="B22" s="204" t="s">
        <v>293</v>
      </c>
      <c r="C22" s="205"/>
      <c r="D22" s="90"/>
      <c r="E22" s="117" t="str">
        <f t="shared" si="0"/>
        <v>ERROR</v>
      </c>
      <c r="F22" s="209"/>
      <c r="G22" s="211"/>
    </row>
    <row r="23" spans="1:7" ht="88.5" customHeight="1" x14ac:dyDescent="0.25">
      <c r="A23" s="77">
        <v>2.2999999999999998</v>
      </c>
      <c r="B23" s="204" t="s">
        <v>269</v>
      </c>
      <c r="C23" s="205"/>
      <c r="D23" s="90"/>
      <c r="E23" s="117" t="str">
        <f t="shared" si="0"/>
        <v>ERROR</v>
      </c>
      <c r="F23" s="209"/>
      <c r="G23" s="211"/>
    </row>
    <row r="24" spans="1:7" ht="69" customHeight="1" x14ac:dyDescent="0.25">
      <c r="A24" s="77">
        <v>2.4</v>
      </c>
      <c r="B24" s="221" t="s">
        <v>203</v>
      </c>
      <c r="C24" s="221"/>
      <c r="D24" s="90"/>
      <c r="E24" s="117" t="str">
        <f t="shared" si="0"/>
        <v>ERROR</v>
      </c>
      <c r="F24" s="202"/>
      <c r="G24" s="203"/>
    </row>
    <row r="25" spans="1:7" ht="103.5" customHeight="1" x14ac:dyDescent="0.25">
      <c r="A25" s="77">
        <v>2.6</v>
      </c>
      <c r="B25" s="221" t="s">
        <v>270</v>
      </c>
      <c r="C25" s="221"/>
      <c r="D25" s="90"/>
      <c r="E25" s="117" t="str">
        <f t="shared" si="0"/>
        <v>ERROR</v>
      </c>
      <c r="F25" s="202"/>
      <c r="G25" s="203"/>
    </row>
    <row r="26" spans="1:7" ht="99.75" customHeight="1" x14ac:dyDescent="0.25">
      <c r="A26" s="77">
        <v>2.7</v>
      </c>
      <c r="B26" s="221" t="s">
        <v>204</v>
      </c>
      <c r="C26" s="221"/>
      <c r="D26" s="90"/>
      <c r="E26" s="117" t="str">
        <f t="shared" si="0"/>
        <v>ERROR</v>
      </c>
      <c r="F26" s="202"/>
      <c r="G26" s="203"/>
    </row>
    <row r="27" spans="1:7" ht="69" customHeight="1" x14ac:dyDescent="0.25">
      <c r="A27" s="77">
        <v>2.8</v>
      </c>
      <c r="B27" s="232" t="s">
        <v>205</v>
      </c>
      <c r="C27" s="232"/>
      <c r="D27" s="90"/>
      <c r="E27" s="117" t="str">
        <f t="shared" si="0"/>
        <v>ERROR</v>
      </c>
      <c r="F27" s="202"/>
      <c r="G27" s="203"/>
    </row>
    <row r="28" spans="1:7" ht="90.75" customHeight="1" x14ac:dyDescent="0.25">
      <c r="A28" s="77">
        <v>2.9</v>
      </c>
      <c r="B28" s="232" t="s">
        <v>206</v>
      </c>
      <c r="C28" s="232"/>
      <c r="D28" s="90"/>
      <c r="E28" s="117" t="str">
        <f t="shared" si="0"/>
        <v>ERROR</v>
      </c>
      <c r="F28" s="202"/>
      <c r="G28" s="203"/>
    </row>
    <row r="29" spans="1:7" ht="33.950000000000003" customHeight="1" x14ac:dyDescent="0.25">
      <c r="A29" s="116">
        <v>3</v>
      </c>
      <c r="B29" s="224" t="s">
        <v>208</v>
      </c>
      <c r="C29" s="225"/>
      <c r="D29" s="169"/>
      <c r="E29" s="117"/>
      <c r="F29" s="228"/>
      <c r="G29" s="229"/>
    </row>
    <row r="30" spans="1:7" ht="24" customHeight="1" x14ac:dyDescent="0.25">
      <c r="A30" s="162">
        <v>3.1</v>
      </c>
      <c r="B30" s="224" t="s">
        <v>282</v>
      </c>
      <c r="C30" s="225"/>
      <c r="D30" s="169"/>
      <c r="E30" s="117"/>
      <c r="F30" s="167"/>
      <c r="G30" s="168"/>
    </row>
    <row r="31" spans="1:7" ht="42" customHeight="1" x14ac:dyDescent="0.25">
      <c r="A31" s="117" t="s">
        <v>209</v>
      </c>
      <c r="B31" s="222" t="s">
        <v>260</v>
      </c>
      <c r="C31" s="223"/>
      <c r="D31" s="90"/>
      <c r="E31" s="117" t="str">
        <f t="shared" si="0"/>
        <v>ERROR</v>
      </c>
      <c r="F31" s="202"/>
      <c r="G31" s="203"/>
    </row>
    <row r="32" spans="1:7" ht="24" customHeight="1" x14ac:dyDescent="0.25">
      <c r="A32" s="162">
        <v>3.2</v>
      </c>
      <c r="B32" s="224" t="s">
        <v>283</v>
      </c>
      <c r="C32" s="225"/>
      <c r="D32" s="169"/>
      <c r="E32" s="117"/>
      <c r="F32" s="230"/>
      <c r="G32" s="231"/>
    </row>
    <row r="33" spans="1:9" ht="53.25" customHeight="1" x14ac:dyDescent="0.25">
      <c r="A33" s="117" t="s">
        <v>210</v>
      </c>
      <c r="B33" s="222" t="s">
        <v>290</v>
      </c>
      <c r="C33" s="223"/>
      <c r="D33" s="90"/>
      <c r="E33" s="117" t="str">
        <f t="shared" si="0"/>
        <v>ERROR</v>
      </c>
      <c r="F33" s="202"/>
      <c r="G33" s="203"/>
    </row>
    <row r="34" spans="1:9" ht="24.75" customHeight="1" x14ac:dyDescent="0.25">
      <c r="A34" s="162">
        <v>3.3</v>
      </c>
      <c r="B34" s="224" t="s">
        <v>284</v>
      </c>
      <c r="C34" s="225"/>
      <c r="D34" s="169"/>
      <c r="E34" s="117"/>
      <c r="F34" s="230"/>
      <c r="G34" s="231"/>
    </row>
    <row r="35" spans="1:9" ht="62.25" customHeight="1" x14ac:dyDescent="0.25">
      <c r="A35" s="117" t="s">
        <v>211</v>
      </c>
      <c r="B35" s="222" t="s">
        <v>212</v>
      </c>
      <c r="C35" s="223"/>
      <c r="D35" s="90"/>
      <c r="E35" s="117" t="str">
        <f t="shared" si="0"/>
        <v>ERROR</v>
      </c>
      <c r="F35" s="209"/>
      <c r="G35" s="211"/>
    </row>
    <row r="36" spans="1:9" ht="62.25" customHeight="1" x14ac:dyDescent="0.25">
      <c r="A36" s="77" t="s">
        <v>213</v>
      </c>
      <c r="B36" s="221" t="s">
        <v>271</v>
      </c>
      <c r="C36" s="221"/>
      <c r="D36" s="90"/>
      <c r="E36" s="117" t="str">
        <f t="shared" si="0"/>
        <v>ERROR</v>
      </c>
      <c r="F36" s="209"/>
      <c r="G36" s="211"/>
    </row>
    <row r="37" spans="1:9" ht="91.5" customHeight="1" x14ac:dyDescent="0.25">
      <c r="A37" s="117" t="s">
        <v>214</v>
      </c>
      <c r="B37" s="221" t="s">
        <v>215</v>
      </c>
      <c r="C37" s="221"/>
      <c r="D37" s="90"/>
      <c r="E37" s="117" t="str">
        <f t="shared" si="0"/>
        <v>ERROR</v>
      </c>
      <c r="F37" s="202"/>
      <c r="G37" s="203"/>
    </row>
    <row r="38" spans="1:9" ht="33.950000000000003" customHeight="1" x14ac:dyDescent="0.25">
      <c r="A38" s="116">
        <v>3.4</v>
      </c>
      <c r="B38" s="224" t="s">
        <v>285</v>
      </c>
      <c r="C38" s="225"/>
      <c r="D38" s="169"/>
      <c r="E38" s="117"/>
      <c r="F38" s="228"/>
      <c r="G38" s="229"/>
    </row>
    <row r="39" spans="1:9" ht="66" customHeight="1" x14ac:dyDescent="0.25">
      <c r="A39" s="77" t="s">
        <v>216</v>
      </c>
      <c r="B39" s="221" t="s">
        <v>217</v>
      </c>
      <c r="C39" s="221"/>
      <c r="D39" s="90"/>
      <c r="E39" s="117" t="str">
        <f t="shared" si="0"/>
        <v>ERROR</v>
      </c>
      <c r="F39" s="209"/>
      <c r="G39" s="211"/>
      <c r="I39" s="115"/>
    </row>
    <row r="40" spans="1:9" ht="69" customHeight="1" x14ac:dyDescent="0.25">
      <c r="A40" s="117" t="s">
        <v>218</v>
      </c>
      <c r="B40" s="221" t="s">
        <v>272</v>
      </c>
      <c r="C40" s="221"/>
      <c r="D40" s="90"/>
      <c r="E40" s="117" t="str">
        <f t="shared" si="0"/>
        <v>ERROR</v>
      </c>
      <c r="F40" s="209"/>
      <c r="G40" s="211"/>
      <c r="I40" s="115"/>
    </row>
    <row r="41" spans="1:9" ht="64.5" customHeight="1" x14ac:dyDescent="0.25">
      <c r="A41" s="77" t="s">
        <v>219</v>
      </c>
      <c r="B41" s="221" t="s">
        <v>220</v>
      </c>
      <c r="C41" s="221"/>
      <c r="D41" s="90"/>
      <c r="E41" s="117" t="str">
        <f t="shared" si="0"/>
        <v>ERROR</v>
      </c>
      <c r="F41" s="209"/>
      <c r="G41" s="211"/>
      <c r="I41" s="115"/>
    </row>
    <row r="42" spans="1:9" ht="57" customHeight="1" x14ac:dyDescent="0.25">
      <c r="A42" s="117" t="s">
        <v>221</v>
      </c>
      <c r="B42" s="221" t="s">
        <v>222</v>
      </c>
      <c r="C42" s="221"/>
      <c r="D42" s="90"/>
      <c r="E42" s="117" t="str">
        <f t="shared" si="0"/>
        <v>ERROR</v>
      </c>
      <c r="F42" s="209"/>
      <c r="G42" s="211"/>
      <c r="I42" s="115"/>
    </row>
    <row r="43" spans="1:9" ht="69" customHeight="1" x14ac:dyDescent="0.25">
      <c r="A43" s="77" t="s">
        <v>223</v>
      </c>
      <c r="B43" s="221" t="s">
        <v>291</v>
      </c>
      <c r="C43" s="221"/>
      <c r="D43" s="90"/>
      <c r="E43" s="117" t="str">
        <f t="shared" si="0"/>
        <v>ERROR</v>
      </c>
      <c r="F43" s="209"/>
      <c r="G43" s="211"/>
      <c r="I43" s="115"/>
    </row>
    <row r="44" spans="1:9" ht="69" customHeight="1" x14ac:dyDescent="0.25">
      <c r="A44" s="117" t="s">
        <v>224</v>
      </c>
      <c r="B44" s="221" t="s">
        <v>225</v>
      </c>
      <c r="C44" s="221"/>
      <c r="D44" s="90"/>
      <c r="E44" s="117" t="str">
        <f t="shared" si="0"/>
        <v>ERROR</v>
      </c>
      <c r="F44" s="209"/>
      <c r="G44" s="211"/>
      <c r="I44" s="115"/>
    </row>
    <row r="45" spans="1:9" ht="69" customHeight="1" x14ac:dyDescent="0.25">
      <c r="A45" s="77" t="s">
        <v>226</v>
      </c>
      <c r="B45" s="221" t="s">
        <v>261</v>
      </c>
      <c r="C45" s="221"/>
      <c r="D45" s="90"/>
      <c r="E45" s="117" t="str">
        <f t="shared" si="0"/>
        <v>ERROR</v>
      </c>
      <c r="F45" s="209"/>
      <c r="G45" s="211"/>
      <c r="I45" s="115"/>
    </row>
    <row r="46" spans="1:9" ht="101.25" customHeight="1" x14ac:dyDescent="0.25">
      <c r="A46" s="117" t="s">
        <v>227</v>
      </c>
      <c r="B46" s="221" t="s">
        <v>273</v>
      </c>
      <c r="C46" s="221"/>
      <c r="D46" s="90"/>
      <c r="E46" s="117" t="str">
        <f t="shared" si="0"/>
        <v>ERROR</v>
      </c>
      <c r="F46" s="209"/>
      <c r="G46" s="211"/>
      <c r="I46" s="115"/>
    </row>
    <row r="47" spans="1:9" ht="69" customHeight="1" x14ac:dyDescent="0.25">
      <c r="A47" s="77" t="s">
        <v>228</v>
      </c>
      <c r="B47" s="221" t="s">
        <v>229</v>
      </c>
      <c r="C47" s="221"/>
      <c r="D47" s="90"/>
      <c r="E47" s="117" t="str">
        <f t="shared" si="0"/>
        <v>ERROR</v>
      </c>
      <c r="F47" s="209"/>
      <c r="G47" s="211"/>
      <c r="I47" s="115"/>
    </row>
    <row r="48" spans="1:9" ht="69" customHeight="1" x14ac:dyDescent="0.25">
      <c r="A48" s="117" t="s">
        <v>230</v>
      </c>
      <c r="B48" s="221" t="s">
        <v>292</v>
      </c>
      <c r="C48" s="221"/>
      <c r="D48" s="90"/>
      <c r="E48" s="117" t="str">
        <f t="shared" si="0"/>
        <v>ERROR</v>
      </c>
      <c r="F48" s="209"/>
      <c r="G48" s="211"/>
      <c r="I48" s="115"/>
    </row>
    <row r="49" spans="1:7" ht="40.5" customHeight="1" x14ac:dyDescent="0.25">
      <c r="A49" s="77" t="s">
        <v>231</v>
      </c>
      <c r="B49" s="221" t="s">
        <v>232</v>
      </c>
      <c r="C49" s="221"/>
      <c r="D49" s="90"/>
      <c r="E49" s="117" t="str">
        <f t="shared" si="0"/>
        <v>ERROR</v>
      </c>
      <c r="F49" s="209"/>
      <c r="G49" s="211"/>
    </row>
    <row r="50" spans="1:7" ht="33.950000000000003" customHeight="1" x14ac:dyDescent="0.25">
      <c r="A50" s="116">
        <v>3.5</v>
      </c>
      <c r="B50" s="224" t="s">
        <v>286</v>
      </c>
      <c r="C50" s="225"/>
      <c r="D50" s="169"/>
      <c r="E50" s="117"/>
      <c r="F50" s="228"/>
      <c r="G50" s="229"/>
    </row>
    <row r="51" spans="1:7" ht="69" customHeight="1" x14ac:dyDescent="0.25">
      <c r="A51" s="117" t="s">
        <v>233</v>
      </c>
      <c r="B51" s="222" t="s">
        <v>296</v>
      </c>
      <c r="C51" s="223"/>
      <c r="D51" s="90"/>
      <c r="E51" s="117" t="str">
        <f t="shared" si="0"/>
        <v>ERROR</v>
      </c>
      <c r="F51" s="209"/>
      <c r="G51" s="211"/>
    </row>
    <row r="52" spans="1:7" ht="40.5" customHeight="1" x14ac:dyDescent="0.25">
      <c r="A52" s="117" t="s">
        <v>234</v>
      </c>
      <c r="B52" s="221" t="s">
        <v>235</v>
      </c>
      <c r="C52" s="221"/>
      <c r="D52" s="90"/>
      <c r="E52" s="117" t="str">
        <f t="shared" si="0"/>
        <v>ERROR</v>
      </c>
      <c r="F52" s="209"/>
      <c r="G52" s="211"/>
    </row>
    <row r="53" spans="1:7" ht="86.25" customHeight="1" x14ac:dyDescent="0.25">
      <c r="A53" s="77" t="s">
        <v>236</v>
      </c>
      <c r="B53" s="221" t="s">
        <v>297</v>
      </c>
      <c r="C53" s="221"/>
      <c r="D53" s="90"/>
      <c r="E53" s="117" t="str">
        <f t="shared" si="0"/>
        <v>ERROR</v>
      </c>
      <c r="F53" s="209"/>
      <c r="G53" s="211"/>
    </row>
    <row r="54" spans="1:7" ht="43.5" customHeight="1" x14ac:dyDescent="0.25">
      <c r="A54" s="77" t="s">
        <v>237</v>
      </c>
      <c r="B54" s="221" t="s">
        <v>238</v>
      </c>
      <c r="C54" s="221"/>
      <c r="D54" s="90"/>
      <c r="E54" s="117" t="str">
        <f t="shared" si="0"/>
        <v>ERROR</v>
      </c>
      <c r="F54" s="209"/>
      <c r="G54" s="211"/>
    </row>
    <row r="55" spans="1:7" ht="69" customHeight="1" x14ac:dyDescent="0.25">
      <c r="A55" s="117" t="s">
        <v>239</v>
      </c>
      <c r="B55" s="221" t="s">
        <v>298</v>
      </c>
      <c r="C55" s="221"/>
      <c r="D55" s="90"/>
      <c r="E55" s="117" t="str">
        <f t="shared" si="0"/>
        <v>ERROR</v>
      </c>
      <c r="F55" s="209"/>
      <c r="G55" s="211"/>
    </row>
    <row r="56" spans="1:7" ht="44.25" customHeight="1" x14ac:dyDescent="0.25">
      <c r="A56" s="117" t="s">
        <v>240</v>
      </c>
      <c r="B56" s="221" t="s">
        <v>262</v>
      </c>
      <c r="C56" s="221"/>
      <c r="D56" s="90"/>
      <c r="E56" s="117" t="str">
        <f t="shared" si="0"/>
        <v>ERROR</v>
      </c>
      <c r="F56" s="209"/>
      <c r="G56" s="211"/>
    </row>
    <row r="57" spans="1:7" ht="72.75" customHeight="1" x14ac:dyDescent="0.25">
      <c r="A57" s="117" t="s">
        <v>241</v>
      </c>
      <c r="B57" s="221" t="s">
        <v>242</v>
      </c>
      <c r="C57" s="221"/>
      <c r="D57" s="90"/>
      <c r="E57" s="117" t="str">
        <f t="shared" si="0"/>
        <v>ERROR</v>
      </c>
      <c r="F57" s="209"/>
      <c r="G57" s="211"/>
    </row>
    <row r="58" spans="1:7" ht="95.25" customHeight="1" x14ac:dyDescent="0.25">
      <c r="A58" s="77" t="s">
        <v>243</v>
      </c>
      <c r="B58" s="221" t="s">
        <v>263</v>
      </c>
      <c r="C58" s="221"/>
      <c r="D58" s="90"/>
      <c r="E58" s="117" t="str">
        <f t="shared" si="0"/>
        <v>ERROR</v>
      </c>
      <c r="F58" s="209"/>
      <c r="G58" s="211"/>
    </row>
    <row r="59" spans="1:7" ht="69" customHeight="1" x14ac:dyDescent="0.25">
      <c r="A59" s="77" t="s">
        <v>244</v>
      </c>
      <c r="B59" s="221" t="s">
        <v>274</v>
      </c>
      <c r="C59" s="221"/>
      <c r="D59" s="90"/>
      <c r="E59" s="117" t="str">
        <f t="shared" si="0"/>
        <v>ERROR</v>
      </c>
      <c r="F59" s="209"/>
      <c r="G59" s="211"/>
    </row>
    <row r="60" spans="1:7" ht="69" customHeight="1" x14ac:dyDescent="0.25">
      <c r="A60" s="117" t="s">
        <v>245</v>
      </c>
      <c r="B60" s="221" t="s">
        <v>264</v>
      </c>
      <c r="C60" s="221"/>
      <c r="D60" s="90"/>
      <c r="E60" s="117" t="str">
        <f t="shared" si="0"/>
        <v>ERROR</v>
      </c>
      <c r="F60" s="209"/>
      <c r="G60" s="211"/>
    </row>
    <row r="61" spans="1:7" ht="69" customHeight="1" x14ac:dyDescent="0.25">
      <c r="A61" s="117" t="s">
        <v>246</v>
      </c>
      <c r="B61" s="221" t="s">
        <v>275</v>
      </c>
      <c r="C61" s="221"/>
      <c r="D61" s="90"/>
      <c r="E61" s="117" t="str">
        <f t="shared" si="0"/>
        <v>ERROR</v>
      </c>
      <c r="F61" s="209"/>
      <c r="G61" s="211"/>
    </row>
    <row r="62" spans="1:7" ht="69" customHeight="1" x14ac:dyDescent="0.25">
      <c r="A62" s="77" t="s">
        <v>247</v>
      </c>
      <c r="B62" s="221" t="s">
        <v>248</v>
      </c>
      <c r="C62" s="221"/>
      <c r="D62" s="90"/>
      <c r="E62" s="117" t="str">
        <f t="shared" si="0"/>
        <v>ERROR</v>
      </c>
      <c r="F62" s="209"/>
      <c r="G62" s="211"/>
    </row>
    <row r="63" spans="1:7" ht="69" customHeight="1" x14ac:dyDescent="0.25">
      <c r="A63" s="117" t="s">
        <v>249</v>
      </c>
      <c r="B63" s="222" t="s">
        <v>250</v>
      </c>
      <c r="C63" s="223"/>
      <c r="D63" s="90"/>
      <c r="E63" s="117" t="str">
        <f t="shared" si="0"/>
        <v>ERROR</v>
      </c>
      <c r="F63" s="209"/>
      <c r="G63" s="211"/>
    </row>
    <row r="64" spans="1:7" ht="69" customHeight="1" x14ac:dyDescent="0.25">
      <c r="A64" s="117" t="s">
        <v>251</v>
      </c>
      <c r="B64" s="222" t="s">
        <v>276</v>
      </c>
      <c r="C64" s="223"/>
      <c r="D64" s="90"/>
      <c r="E64" s="117" t="str">
        <f t="shared" si="0"/>
        <v>ERROR</v>
      </c>
      <c r="F64" s="209"/>
      <c r="G64" s="211"/>
    </row>
    <row r="65" spans="1:11" ht="234.75" customHeight="1" x14ac:dyDescent="0.25">
      <c r="A65" s="117" t="s">
        <v>252</v>
      </c>
      <c r="B65" s="204" t="s">
        <v>253</v>
      </c>
      <c r="C65" s="205"/>
      <c r="D65" s="90"/>
      <c r="E65" s="117" t="str">
        <f t="shared" si="0"/>
        <v>ERROR</v>
      </c>
      <c r="F65" s="209"/>
      <c r="G65" s="211"/>
    </row>
    <row r="66" spans="1:11" ht="49.5" customHeight="1" x14ac:dyDescent="0.25">
      <c r="A66" s="116">
        <v>3.6</v>
      </c>
      <c r="B66" s="224" t="s">
        <v>287</v>
      </c>
      <c r="C66" s="225"/>
      <c r="D66" s="169"/>
      <c r="E66" s="117"/>
      <c r="F66" s="228"/>
      <c r="G66" s="229"/>
    </row>
    <row r="67" spans="1:11" ht="53.25" customHeight="1" x14ac:dyDescent="0.25">
      <c r="A67" s="117" t="s">
        <v>254</v>
      </c>
      <c r="B67" s="221" t="s">
        <v>255</v>
      </c>
      <c r="C67" s="221"/>
      <c r="D67" s="90"/>
      <c r="E67" s="117" t="str">
        <f t="shared" si="0"/>
        <v>ERROR</v>
      </c>
      <c r="F67" s="202"/>
      <c r="G67" s="203"/>
    </row>
    <row r="68" spans="1:11" ht="59.25" customHeight="1" x14ac:dyDescent="0.25">
      <c r="A68" s="117" t="s">
        <v>256</v>
      </c>
      <c r="B68" s="222" t="s">
        <v>265</v>
      </c>
      <c r="C68" s="223"/>
      <c r="D68" s="90"/>
      <c r="E68" s="117" t="str">
        <f t="shared" si="0"/>
        <v>ERROR</v>
      </c>
      <c r="F68" s="202"/>
      <c r="G68" s="203"/>
    </row>
    <row r="69" spans="1:11" ht="79.5" customHeight="1" thickBot="1" x14ac:dyDescent="0.3">
      <c r="A69" s="117" t="s">
        <v>257</v>
      </c>
      <c r="B69" s="221" t="s">
        <v>277</v>
      </c>
      <c r="C69" s="221"/>
      <c r="D69" s="90"/>
      <c r="E69" s="117" t="str">
        <f t="shared" si="0"/>
        <v>ERROR</v>
      </c>
      <c r="F69" s="202"/>
      <c r="G69" s="203"/>
    </row>
    <row r="70" spans="1:11" ht="30" customHeight="1" thickBot="1" x14ac:dyDescent="0.3">
      <c r="A70" s="233" t="s">
        <v>121</v>
      </c>
      <c r="B70" s="234"/>
      <c r="C70" s="234"/>
      <c r="D70" s="234"/>
      <c r="E70" s="234"/>
      <c r="F70" s="234"/>
      <c r="G70" s="235"/>
    </row>
    <row r="71" spans="1:11" ht="32.25" customHeight="1" thickBot="1" x14ac:dyDescent="0.3">
      <c r="A71" s="233" t="s">
        <v>123</v>
      </c>
      <c r="B71" s="234"/>
      <c r="C71" s="234"/>
      <c r="D71" s="234"/>
      <c r="E71" s="234"/>
      <c r="F71" s="235"/>
      <c r="G71" s="175">
        <f>COUNTA(D18:D69)</f>
        <v>0</v>
      </c>
      <c r="J71" s="91"/>
    </row>
    <row r="72" spans="1:11" ht="32.25" customHeight="1" thickBot="1" x14ac:dyDescent="0.3">
      <c r="A72" s="233" t="s">
        <v>124</v>
      </c>
      <c r="B72" s="234"/>
      <c r="C72" s="234"/>
      <c r="D72" s="234"/>
      <c r="E72" s="234"/>
      <c r="F72" s="235"/>
      <c r="G72" s="176">
        <f>COUNTA(D18:D69)-COUNTIFS(E18:E69,0)</f>
        <v>0</v>
      </c>
      <c r="H72" s="118"/>
      <c r="I72" s="152">
        <v>3</v>
      </c>
      <c r="J72" s="149"/>
      <c r="K72" s="149"/>
    </row>
    <row r="73" spans="1:11" ht="32.25" customHeight="1" thickBot="1" x14ac:dyDescent="0.3">
      <c r="A73" s="233" t="s">
        <v>266</v>
      </c>
      <c r="B73" s="234"/>
      <c r="C73" s="234"/>
      <c r="D73" s="234"/>
      <c r="E73" s="234"/>
      <c r="F73" s="235"/>
      <c r="G73" s="171" t="str">
        <f>IF(G72=G71,"ACEPTABLE","NO ACEPTABLE")</f>
        <v>ACEPTABLE</v>
      </c>
      <c r="H73" s="118"/>
      <c r="I73" s="152" t="s">
        <v>181</v>
      </c>
      <c r="J73" s="149"/>
      <c r="K73" s="149"/>
    </row>
    <row r="74" spans="1:11" ht="48.75" customHeight="1" x14ac:dyDescent="0.25">
      <c r="A74" s="93"/>
      <c r="B74" s="93"/>
      <c r="C74" s="92"/>
      <c r="D74" s="92"/>
      <c r="E74" s="178"/>
      <c r="F74" s="92"/>
      <c r="G74" s="92"/>
      <c r="H74" s="118"/>
      <c r="I74" s="149"/>
      <c r="J74" s="149"/>
      <c r="K74" s="149"/>
    </row>
    <row r="75" spans="1:11" s="63" customFormat="1" ht="25.5" customHeight="1" x14ac:dyDescent="0.3">
      <c r="A75" s="227" t="s">
        <v>267</v>
      </c>
      <c r="B75" s="227"/>
      <c r="C75" s="60"/>
      <c r="D75" s="60"/>
      <c r="E75" s="179"/>
      <c r="F75" s="62"/>
      <c r="G75" s="173" t="s">
        <v>258</v>
      </c>
      <c r="I75" s="150"/>
      <c r="J75" s="150"/>
      <c r="K75" s="150"/>
    </row>
    <row r="76" spans="1:11" s="63" customFormat="1" ht="20.25" x14ac:dyDescent="0.25">
      <c r="A76" s="226" t="s">
        <v>180</v>
      </c>
      <c r="B76" s="226"/>
      <c r="C76" s="172"/>
      <c r="D76" s="172"/>
      <c r="E76" s="180"/>
      <c r="F76" s="172"/>
      <c r="G76" s="174" t="s">
        <v>259</v>
      </c>
      <c r="I76" s="150"/>
      <c r="J76" s="150"/>
      <c r="K76" s="150"/>
    </row>
    <row r="77" spans="1:11" s="63" customFormat="1" ht="20.25" x14ac:dyDescent="0.25">
      <c r="A77" s="164" t="s">
        <v>14</v>
      </c>
      <c r="B77" s="164"/>
      <c r="C77" s="64"/>
      <c r="D77" s="64"/>
      <c r="E77" s="181"/>
      <c r="F77" s="66"/>
      <c r="G77" s="173" t="s">
        <v>165</v>
      </c>
    </row>
    <row r="78" spans="1:11" ht="47.25" customHeight="1" x14ac:dyDescent="0.25">
      <c r="A78" s="6"/>
      <c r="D78" s="7"/>
      <c r="F78" s="6"/>
    </row>
  </sheetData>
  <mergeCells count="128">
    <mergeCell ref="F60:G60"/>
    <mergeCell ref="F61:G61"/>
    <mergeCell ref="F62:G62"/>
    <mergeCell ref="F63:G63"/>
    <mergeCell ref="F64:G64"/>
    <mergeCell ref="F55:G55"/>
    <mergeCell ref="F56:G56"/>
    <mergeCell ref="F57:G57"/>
    <mergeCell ref="F58:G58"/>
    <mergeCell ref="F59:G59"/>
    <mergeCell ref="A71:F71"/>
    <mergeCell ref="A72:F72"/>
    <mergeCell ref="A73:F73"/>
    <mergeCell ref="F65:G65"/>
    <mergeCell ref="F66:G66"/>
    <mergeCell ref="F67:G67"/>
    <mergeCell ref="F68:G68"/>
    <mergeCell ref="F69:G69"/>
    <mergeCell ref="B66:C66"/>
    <mergeCell ref="B67:C67"/>
    <mergeCell ref="B68:C68"/>
    <mergeCell ref="B69:C69"/>
    <mergeCell ref="A70:G70"/>
    <mergeCell ref="F51:G51"/>
    <mergeCell ref="F52:G52"/>
    <mergeCell ref="F53:G53"/>
    <mergeCell ref="F54:G54"/>
    <mergeCell ref="F48:G48"/>
    <mergeCell ref="F46:G46"/>
    <mergeCell ref="F47:G47"/>
    <mergeCell ref="F49:G49"/>
    <mergeCell ref="F50:G50"/>
    <mergeCell ref="B55:C55"/>
    <mergeCell ref="B56:C56"/>
    <mergeCell ref="B64:C64"/>
    <mergeCell ref="B65:C65"/>
    <mergeCell ref="B57:C57"/>
    <mergeCell ref="B58:C58"/>
    <mergeCell ref="B59:C59"/>
    <mergeCell ref="B60:C60"/>
    <mergeCell ref="B61:C61"/>
    <mergeCell ref="B62:C62"/>
    <mergeCell ref="B63:C63"/>
    <mergeCell ref="B51:C51"/>
    <mergeCell ref="B52:C52"/>
    <mergeCell ref="B53:C53"/>
    <mergeCell ref="B54:C54"/>
    <mergeCell ref="B50:C50"/>
    <mergeCell ref="B41:C41"/>
    <mergeCell ref="B42:C42"/>
    <mergeCell ref="B43:C43"/>
    <mergeCell ref="B44:C44"/>
    <mergeCell ref="B45:C45"/>
    <mergeCell ref="B46:C46"/>
    <mergeCell ref="B47:C47"/>
    <mergeCell ref="B48:C48"/>
    <mergeCell ref="B49:C49"/>
    <mergeCell ref="F44:G44"/>
    <mergeCell ref="F45:G45"/>
    <mergeCell ref="B35:C35"/>
    <mergeCell ref="B28:C28"/>
    <mergeCell ref="B25:C25"/>
    <mergeCell ref="B26:C26"/>
    <mergeCell ref="B27:C27"/>
    <mergeCell ref="B38:C38"/>
    <mergeCell ref="B39:C39"/>
    <mergeCell ref="B40:C40"/>
    <mergeCell ref="B37:C37"/>
    <mergeCell ref="B30:C30"/>
    <mergeCell ref="B34:C34"/>
    <mergeCell ref="F34:G34"/>
    <mergeCell ref="B36:C36"/>
    <mergeCell ref="F36:G36"/>
    <mergeCell ref="F41:G41"/>
    <mergeCell ref="F42:G42"/>
    <mergeCell ref="F28:G28"/>
    <mergeCell ref="F29:G29"/>
    <mergeCell ref="A76:B76"/>
    <mergeCell ref="A75:B75"/>
    <mergeCell ref="F18:G18"/>
    <mergeCell ref="F19:G19"/>
    <mergeCell ref="F20:G20"/>
    <mergeCell ref="F31:G31"/>
    <mergeCell ref="F32:G32"/>
    <mergeCell ref="F33:G33"/>
    <mergeCell ref="F35:G35"/>
    <mergeCell ref="F37:G37"/>
    <mergeCell ref="F38:G38"/>
    <mergeCell ref="F39:G39"/>
    <mergeCell ref="F40:G40"/>
    <mergeCell ref="B29:C29"/>
    <mergeCell ref="B31:C31"/>
    <mergeCell ref="B32:C32"/>
    <mergeCell ref="B33:C33"/>
    <mergeCell ref="F21:G21"/>
    <mergeCell ref="B24:C24"/>
    <mergeCell ref="F43:G43"/>
    <mergeCell ref="F22:G22"/>
    <mergeCell ref="F23:G23"/>
    <mergeCell ref="F24:G24"/>
    <mergeCell ref="F25:G25"/>
    <mergeCell ref="F26:G26"/>
    <mergeCell ref="F27:G27"/>
    <mergeCell ref="B22:C22"/>
    <mergeCell ref="B23:C23"/>
    <mergeCell ref="A14:G14"/>
    <mergeCell ref="B10:E10"/>
    <mergeCell ref="B11:E11"/>
    <mergeCell ref="A13:G13"/>
    <mergeCell ref="A15:C16"/>
    <mergeCell ref="D15:D17"/>
    <mergeCell ref="E15:E17"/>
    <mergeCell ref="F15:G17"/>
    <mergeCell ref="B17:C17"/>
    <mergeCell ref="B18:C18"/>
    <mergeCell ref="B19:C19"/>
    <mergeCell ref="B20:C20"/>
    <mergeCell ref="B21:C21"/>
    <mergeCell ref="B12:E12"/>
    <mergeCell ref="A2:F2"/>
    <mergeCell ref="A3:G3"/>
    <mergeCell ref="A4:G4"/>
    <mergeCell ref="A5:G5"/>
    <mergeCell ref="A7:D7"/>
    <mergeCell ref="E7:G7"/>
    <mergeCell ref="B6:E6"/>
    <mergeCell ref="B8:E8"/>
    <mergeCell ref="B9:E9"/>
  </mergeCells>
  <dataValidations count="1">
    <dataValidation type="list" allowBlank="1" showInputMessage="1" showErrorMessage="1" sqref="D18:D19 D21:D28 D31 D33 D35:D37 D39:D49 D51:D65 D67:D69">
      <formula1>$G$75:$G$77</formula1>
    </dataValidation>
  </dataValidations>
  <printOptions horizontalCentered="1"/>
  <pageMargins left="0.39370078740157483" right="0.39370078740157483" top="0.39370078740157483" bottom="0.39370078740157483" header="0.19685039370078741" footer="0.19685039370078741"/>
  <pageSetup paperSize="9" scale="50" fitToHeight="2" orientation="portrait" r:id="rId1"/>
  <headerFooter scaleWithDoc="0"/>
  <colBreaks count="1" manualBreakCount="1">
    <brk id="7" max="13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116"/>
  <sheetViews>
    <sheetView view="pageBreakPreview" zoomScale="70" zoomScaleSheetLayoutView="70" workbookViewId="0">
      <selection activeCell="C8" sqref="C8:G8"/>
    </sheetView>
  </sheetViews>
  <sheetFormatPr baseColWidth="10" defaultColWidth="11.42578125" defaultRowHeight="15" x14ac:dyDescent="0.25"/>
  <cols>
    <col min="1" max="1" width="9" style="15" customWidth="1"/>
    <col min="2" max="2" width="26.28515625" style="15" customWidth="1"/>
    <col min="3" max="17" width="6.7109375" style="15" customWidth="1"/>
    <col min="18" max="16384" width="11.42578125" style="16"/>
  </cols>
  <sheetData>
    <row r="2" spans="1:21" ht="39.75" customHeight="1" x14ac:dyDescent="0.25"/>
    <row r="3" spans="1:21" ht="30" customHeight="1" x14ac:dyDescent="0.25">
      <c r="A3" s="265" t="s">
        <v>199</v>
      </c>
      <c r="B3" s="265"/>
      <c r="C3" s="265"/>
      <c r="D3" s="265"/>
      <c r="E3" s="265"/>
      <c r="F3" s="265"/>
      <c r="G3" s="265"/>
      <c r="H3" s="265"/>
      <c r="I3" s="265"/>
      <c r="J3" s="265"/>
      <c r="K3" s="265"/>
      <c r="L3" s="265"/>
      <c r="M3" s="265"/>
      <c r="N3" s="265"/>
      <c r="O3" s="265"/>
      <c r="P3" s="265"/>
      <c r="Q3" s="265"/>
    </row>
    <row r="4" spans="1:21" ht="30" customHeight="1" x14ac:dyDescent="0.25">
      <c r="A4" s="265"/>
      <c r="B4" s="265"/>
      <c r="C4" s="265"/>
      <c r="D4" s="265"/>
      <c r="E4" s="265"/>
      <c r="F4" s="265"/>
      <c r="G4" s="265"/>
      <c r="H4" s="265"/>
      <c r="I4" s="265"/>
      <c r="J4" s="265"/>
      <c r="K4" s="265"/>
      <c r="L4" s="265"/>
      <c r="M4" s="265"/>
      <c r="N4" s="265"/>
      <c r="O4" s="265"/>
      <c r="P4" s="265"/>
      <c r="Q4" s="265"/>
    </row>
    <row r="5" spans="1:21" ht="30" customHeight="1" x14ac:dyDescent="0.25">
      <c r="A5" s="266" t="s">
        <v>127</v>
      </c>
      <c r="B5" s="266"/>
      <c r="C5" s="266"/>
      <c r="D5" s="266"/>
      <c r="E5" s="266"/>
      <c r="F5" s="266"/>
      <c r="G5" s="266"/>
      <c r="H5" s="266"/>
      <c r="I5" s="266"/>
      <c r="J5" s="266"/>
      <c r="K5" s="266"/>
      <c r="L5" s="266"/>
      <c r="M5" s="266"/>
      <c r="N5" s="266"/>
      <c r="O5" s="266"/>
      <c r="P5" s="266"/>
      <c r="Q5" s="266"/>
    </row>
    <row r="6" spans="1:21" ht="30" customHeight="1" x14ac:dyDescent="0.25">
      <c r="A6" s="266" t="s">
        <v>128</v>
      </c>
      <c r="B6" s="266"/>
      <c r="C6" s="266"/>
      <c r="D6" s="266"/>
      <c r="E6" s="266"/>
      <c r="F6" s="266"/>
      <c r="G6" s="266"/>
      <c r="H6" s="266"/>
      <c r="I6" s="266"/>
      <c r="J6" s="266"/>
      <c r="K6" s="266"/>
      <c r="L6" s="266"/>
      <c r="M6" s="266"/>
      <c r="N6" s="266"/>
      <c r="O6" s="266"/>
      <c r="P6" s="266"/>
      <c r="Q6" s="266"/>
    </row>
    <row r="7" spans="1:21" s="17" customFormat="1" ht="30" customHeight="1" thickBot="1" x14ac:dyDescent="0.3">
      <c r="A7" s="270" t="s">
        <v>186</v>
      </c>
      <c r="B7" s="270"/>
      <c r="C7" s="270"/>
      <c r="D7" s="270"/>
      <c r="E7" s="270"/>
      <c r="F7" s="270"/>
      <c r="G7" s="270"/>
      <c r="H7" s="270"/>
      <c r="I7" s="270"/>
      <c r="J7" s="270"/>
      <c r="K7" s="270"/>
      <c r="L7" s="270"/>
      <c r="M7" s="270"/>
      <c r="N7" s="270"/>
      <c r="O7" s="270"/>
      <c r="P7" s="270"/>
      <c r="Q7" s="270"/>
    </row>
    <row r="8" spans="1:21" s="17" customFormat="1" ht="20.25" customHeight="1" x14ac:dyDescent="0.25">
      <c r="A8" s="271" t="s">
        <v>129</v>
      </c>
      <c r="B8" s="272"/>
      <c r="C8" s="267" t="s">
        <v>166</v>
      </c>
      <c r="D8" s="268"/>
      <c r="E8" s="268"/>
      <c r="F8" s="268"/>
      <c r="G8" s="269"/>
      <c r="H8" s="267" t="s">
        <v>167</v>
      </c>
      <c r="I8" s="268"/>
      <c r="J8" s="268"/>
      <c r="K8" s="268"/>
      <c r="L8" s="269"/>
      <c r="M8" s="267" t="s">
        <v>168</v>
      </c>
      <c r="N8" s="268"/>
      <c r="O8" s="268"/>
      <c r="P8" s="268"/>
      <c r="Q8" s="269"/>
    </row>
    <row r="9" spans="1:21" ht="120.75" customHeight="1" thickBot="1" x14ac:dyDescent="0.3">
      <c r="A9" s="273"/>
      <c r="B9" s="274"/>
      <c r="C9" s="101" t="s">
        <v>171</v>
      </c>
      <c r="D9" s="102" t="s">
        <v>170</v>
      </c>
      <c r="E9" s="102" t="s">
        <v>169</v>
      </c>
      <c r="F9" s="102" t="s">
        <v>178</v>
      </c>
      <c r="G9" s="103" t="s">
        <v>179</v>
      </c>
      <c r="H9" s="101" t="s">
        <v>171</v>
      </c>
      <c r="I9" s="102" t="s">
        <v>170</v>
      </c>
      <c r="J9" s="102" t="s">
        <v>169</v>
      </c>
      <c r="K9" s="102" t="s">
        <v>178</v>
      </c>
      <c r="L9" s="103" t="s">
        <v>172</v>
      </c>
      <c r="M9" s="101" t="s">
        <v>171</v>
      </c>
      <c r="N9" s="102" t="s">
        <v>170</v>
      </c>
      <c r="O9" s="102" t="s">
        <v>169</v>
      </c>
      <c r="P9" s="102" t="s">
        <v>178</v>
      </c>
      <c r="Q9" s="103" t="s">
        <v>179</v>
      </c>
    </row>
    <row r="10" spans="1:21" ht="63" customHeight="1" x14ac:dyDescent="0.25">
      <c r="A10" s="104" t="s">
        <v>4</v>
      </c>
      <c r="B10" s="105" t="e">
        <f>'CARTILLA AD'!#REF!</f>
        <v>#REF!</v>
      </c>
      <c r="C10" s="143">
        <f>COUNTIF('CARTILLA AD'!$C$18:$C$69,"1")</f>
        <v>0</v>
      </c>
      <c r="D10" s="124">
        <f>COUNTIFS('CARTILLA AD'!$C$18:$C$69,"1",'CARTILLA AD'!$D$18:$D$69,"1")</f>
        <v>0</v>
      </c>
      <c r="E10" s="124">
        <f>COUNTIFS('CARTILLA AD'!$C$18:$C$69,"1",'CARTILLA AD'!$D$18:$D$69,"0")</f>
        <v>0</v>
      </c>
      <c r="F10" s="124">
        <f>COUNTIFS('CARTILLA AD'!$C$18:$C$69,"1",'CARTILLA AD'!$D$18:$D$69,"NA")</f>
        <v>0</v>
      </c>
      <c r="G10" s="125" t="str">
        <f>IF((C10=F10),"NA",(D10+F10)/C10)</f>
        <v>NA</v>
      </c>
      <c r="H10" s="119">
        <f>COUNTIF('CARTILLA AD'!$C$18:$C$69,"2")</f>
        <v>0</v>
      </c>
      <c r="I10" s="120">
        <f>COUNTIFS('CARTILLA AD'!$C$18:$C$69,"2",'CARTILLA AD'!$D$18:$D$69,"1")</f>
        <v>0</v>
      </c>
      <c r="J10" s="120">
        <f>COUNTIFS('CARTILLA AD'!$C$18:$C$69,"2",'CARTILLA AD'!$D$18:$D$69,"0")</f>
        <v>0</v>
      </c>
      <c r="K10" s="120">
        <f>COUNTIFS('CARTILLA AD'!$C$18:$C$69,"2",'CARTILLA AD'!$D$18:$D$69,"NA")</f>
        <v>0</v>
      </c>
      <c r="L10" s="121" t="str">
        <f>IF((H10=K10),"NA",(I10+K10)/H10)</f>
        <v>NA</v>
      </c>
      <c r="M10" s="146">
        <f>COUNTIF('CARTILLA AD'!$C$18:$C$69,"3")</f>
        <v>0</v>
      </c>
      <c r="N10" s="127">
        <f>COUNTIFS('CARTILLA AD'!$C$18:$C$69,"3",'CARTILLA AD'!$D$18:$D$69,"1")</f>
        <v>0</v>
      </c>
      <c r="O10" s="127">
        <f>COUNTIFS('CARTILLA AD'!$C$18:$C$69,"3",'CARTILLA AD'!$D$18:$D$69,"0")</f>
        <v>0</v>
      </c>
      <c r="P10" s="127">
        <f>COUNTIFS('CARTILLA AD'!$C$18:$C$69,"3",'CARTILLA AD'!$D$18:$D$69,"NA")</f>
        <v>0</v>
      </c>
      <c r="Q10" s="125" t="str">
        <f>IF((M10=P10),"NA",(N10+P10)/M10)</f>
        <v>NA</v>
      </c>
    </row>
    <row r="11" spans="1:21" ht="63" customHeight="1" x14ac:dyDescent="0.25">
      <c r="A11" s="106" t="s">
        <v>93</v>
      </c>
      <c r="B11" s="107" t="e">
        <f>'CARTILLA AD'!#REF!</f>
        <v>#REF!</v>
      </c>
      <c r="C11" s="144" t="e">
        <f>COUNTIF('CARTILLA AD'!#REF!,"1")</f>
        <v>#REF!</v>
      </c>
      <c r="D11" s="126" t="e">
        <f>COUNTIFS('CARTILLA AD'!#REF!,"1",'CARTILLA AD'!#REF!,"1")</f>
        <v>#REF!</v>
      </c>
      <c r="E11" s="126" t="e">
        <f>COUNTIFS('CARTILLA AD'!#REF!,"1",'CARTILLA AD'!#REF!,"0")</f>
        <v>#REF!</v>
      </c>
      <c r="F11" s="126" t="e">
        <f>COUNTIFS('CARTILLA AD'!#REF!,"1",'CARTILLA AD'!#REF!,"NA")</f>
        <v>#REF!</v>
      </c>
      <c r="G11" s="125" t="e">
        <f t="shared" ref="G11:G13" si="0">IF((C11=F11),"NA",(D11+F11)/C11)</f>
        <v>#REF!</v>
      </c>
      <c r="H11" s="122" t="e">
        <f>COUNTIF('CARTILLA AD'!#REF!,"2")</f>
        <v>#REF!</v>
      </c>
      <c r="I11" s="123" t="e">
        <f>COUNTIFS('CARTILLA AD'!#REF!,"2",'CARTILLA AD'!#REF!,"1")</f>
        <v>#REF!</v>
      </c>
      <c r="J11" s="123" t="e">
        <f>COUNTIFS('CARTILLA AD'!#REF!,"2",'CARTILLA AD'!#REF!,"0")</f>
        <v>#REF!</v>
      </c>
      <c r="K11" s="123" t="e">
        <f>COUNTIFS('CARTILLA AD'!#REF!,"2",'CARTILLA AD'!#REF!,"NA")</f>
        <v>#REF!</v>
      </c>
      <c r="L11" s="121" t="e">
        <f t="shared" ref="L11:L13" si="1">IF((H11=K11),"NA",(I11+K11)/H11)</f>
        <v>#REF!</v>
      </c>
      <c r="M11" s="147" t="e">
        <f>COUNTIF('CARTILLA AD'!#REF!,"3")</f>
        <v>#REF!</v>
      </c>
      <c r="N11" s="128" t="e">
        <f>COUNTIFS('CARTILLA AD'!#REF!,"3",'CARTILLA AD'!#REF!,"1")</f>
        <v>#REF!</v>
      </c>
      <c r="O11" s="128" t="e">
        <f>COUNTIFS('CARTILLA AD'!#REF!,"3",'CARTILLA AD'!#REF!,"0")</f>
        <v>#REF!</v>
      </c>
      <c r="P11" s="128" t="e">
        <f>COUNTIFS('CARTILLA AD'!#REF!,"3",'CARTILLA AD'!#REF!,"NA")</f>
        <v>#REF!</v>
      </c>
      <c r="Q11" s="125" t="e">
        <f t="shared" ref="Q11:Q13" si="2">IF((M11=P11),"NA",(N11+P11)/M11)</f>
        <v>#REF!</v>
      </c>
    </row>
    <row r="12" spans="1:21" ht="63" customHeight="1" thickBot="1" x14ac:dyDescent="0.3">
      <c r="A12" s="141" t="s">
        <v>41</v>
      </c>
      <c r="B12" s="142" t="e">
        <f>'CARTILLA AD'!#REF!</f>
        <v>#REF!</v>
      </c>
      <c r="C12" s="145" t="e">
        <f>COUNTIF('CARTILLA AD'!#REF!,"1")</f>
        <v>#REF!</v>
      </c>
      <c r="D12" s="130" t="e">
        <f>COUNTIFS('CARTILLA AD'!#REF!,"1",'CARTILLA AD'!#REF!,"1")</f>
        <v>#REF!</v>
      </c>
      <c r="E12" s="130" t="e">
        <f>COUNTIFS('CARTILLA AD'!#REF!,"1",'CARTILLA AD'!#REF!,"0")</f>
        <v>#REF!</v>
      </c>
      <c r="F12" s="130" t="e">
        <f>COUNTIFS('CARTILLA AD'!#REF!,"1",'CARTILLA AD'!#REF!,"NA")</f>
        <v>#REF!</v>
      </c>
      <c r="G12" s="131" t="e">
        <f t="shared" si="0"/>
        <v>#REF!</v>
      </c>
      <c r="H12" s="132" t="e">
        <f>COUNTIF('CARTILLA AD'!#REF!,"2")</f>
        <v>#REF!</v>
      </c>
      <c r="I12" s="133" t="e">
        <f>COUNTIFS('CARTILLA AD'!#REF!,"2",'CARTILLA AD'!#REF!,"1")</f>
        <v>#REF!</v>
      </c>
      <c r="J12" s="133" t="e">
        <f>COUNTIFS('CARTILLA AD'!#REF!,"2",'CARTILLA AD'!#REF!,"0")</f>
        <v>#REF!</v>
      </c>
      <c r="K12" s="133" t="e">
        <f>COUNTIFS('CARTILLA AD'!#REF!,"2",'CARTILLA AD'!#REF!,"NA")</f>
        <v>#REF!</v>
      </c>
      <c r="L12" s="134" t="e">
        <f t="shared" si="1"/>
        <v>#REF!</v>
      </c>
      <c r="M12" s="148" t="e">
        <f>COUNTIF('CARTILLA AD'!#REF!,"3")</f>
        <v>#REF!</v>
      </c>
      <c r="N12" s="135" t="e">
        <f>COUNTIFS('CARTILLA AD'!#REF!,"3",'CARTILLA AD'!#REF!,"1")</f>
        <v>#REF!</v>
      </c>
      <c r="O12" s="135" t="e">
        <f>COUNTIFS('CARTILLA AD'!#REF!,"3",'CARTILLA AD'!#REF!,"0")</f>
        <v>#REF!</v>
      </c>
      <c r="P12" s="135" t="e">
        <f>COUNTIFS('CARTILLA AD'!#REF!,"3",'CARTILLA AD'!#REF!,"NA")</f>
        <v>#REF!</v>
      </c>
      <c r="Q12" s="131" t="e">
        <f t="shared" si="2"/>
        <v>#REF!</v>
      </c>
    </row>
    <row r="13" spans="1:21" ht="33" customHeight="1" thickBot="1" x14ac:dyDescent="0.3">
      <c r="A13" s="245" t="s">
        <v>173</v>
      </c>
      <c r="B13" s="246"/>
      <c r="C13" s="136" t="e">
        <f>SUM(C10:C12)</f>
        <v>#REF!</v>
      </c>
      <c r="D13" s="137" t="e">
        <f>SUM(D10:D12)</f>
        <v>#REF!</v>
      </c>
      <c r="E13" s="137" t="e">
        <f>SUM(E10:E12)</f>
        <v>#REF!</v>
      </c>
      <c r="F13" s="137" t="e">
        <f>SUM(F10:F12)</f>
        <v>#REF!</v>
      </c>
      <c r="G13" s="138" t="e">
        <f t="shared" si="0"/>
        <v>#REF!</v>
      </c>
      <c r="H13" s="136" t="e">
        <f>SUM(H10:H12)</f>
        <v>#REF!</v>
      </c>
      <c r="I13" s="137" t="e">
        <f>SUM(I10:I12)</f>
        <v>#REF!</v>
      </c>
      <c r="J13" s="137" t="e">
        <f>SUM(J10:J12)</f>
        <v>#REF!</v>
      </c>
      <c r="K13" s="137" t="e">
        <f>SUM(K10:K12)</f>
        <v>#REF!</v>
      </c>
      <c r="L13" s="138" t="e">
        <f t="shared" si="1"/>
        <v>#REF!</v>
      </c>
      <c r="M13" s="139" t="e">
        <f>SUM(M10:M12)</f>
        <v>#REF!</v>
      </c>
      <c r="N13" s="140" t="e">
        <f>SUM(N10:N12)</f>
        <v>#REF!</v>
      </c>
      <c r="O13" s="140" t="e">
        <f>SUM(O10:O12)</f>
        <v>#REF!</v>
      </c>
      <c r="P13" s="140" t="e">
        <f>SUM(P10:P12)</f>
        <v>#REF!</v>
      </c>
      <c r="Q13" s="138" t="e">
        <f t="shared" si="2"/>
        <v>#REF!</v>
      </c>
      <c r="U13" s="88"/>
    </row>
    <row r="14" spans="1:21" ht="30" customHeight="1" thickBot="1" x14ac:dyDescent="0.3">
      <c r="A14" s="95"/>
      <c r="B14" s="96"/>
      <c r="C14" s="112"/>
      <c r="D14" s="112"/>
      <c r="E14" s="112"/>
      <c r="F14" s="112"/>
      <c r="G14" s="264"/>
      <c r="H14" s="264"/>
      <c r="I14" s="112"/>
      <c r="J14" s="112"/>
      <c r="K14" s="112"/>
      <c r="L14" s="129"/>
      <c r="M14" s="113"/>
      <c r="N14" s="113"/>
      <c r="O14" s="113"/>
      <c r="P14" s="113"/>
      <c r="Q14" s="114"/>
      <c r="U14" s="88"/>
    </row>
    <row r="15" spans="1:21" ht="367.5" customHeight="1" x14ac:dyDescent="0.25">
      <c r="A15" s="261"/>
      <c r="B15" s="262"/>
      <c r="C15" s="262"/>
      <c r="D15" s="262"/>
      <c r="E15" s="262"/>
      <c r="F15" s="262"/>
      <c r="G15" s="262"/>
      <c r="H15" s="262"/>
      <c r="I15" s="262"/>
      <c r="J15" s="262"/>
      <c r="K15" s="262"/>
      <c r="L15" s="262"/>
      <c r="M15" s="262"/>
      <c r="N15" s="262"/>
      <c r="O15" s="262"/>
      <c r="P15" s="262"/>
      <c r="Q15" s="263"/>
      <c r="U15" s="88"/>
    </row>
    <row r="16" spans="1:21" ht="30" customHeight="1" x14ac:dyDescent="0.25">
      <c r="A16" s="247" t="s">
        <v>130</v>
      </c>
      <c r="B16" s="248"/>
      <c r="C16" s="248"/>
      <c r="D16" s="248"/>
      <c r="E16" s="248"/>
      <c r="F16" s="248"/>
      <c r="G16" s="248"/>
      <c r="H16" s="248"/>
      <c r="I16" s="248"/>
      <c r="J16" s="248"/>
      <c r="K16" s="248"/>
      <c r="L16" s="248"/>
      <c r="M16" s="248"/>
      <c r="N16" s="248"/>
      <c r="O16" s="248"/>
      <c r="P16" s="248"/>
      <c r="Q16" s="249"/>
    </row>
    <row r="17" spans="1:17" ht="30" customHeight="1" thickBot="1" x14ac:dyDescent="0.3">
      <c r="A17" s="250" t="s">
        <v>185</v>
      </c>
      <c r="B17" s="251"/>
      <c r="C17" s="251"/>
      <c r="D17" s="251"/>
      <c r="E17" s="251"/>
      <c r="F17" s="251"/>
      <c r="G17" s="251"/>
      <c r="H17" s="251"/>
      <c r="I17" s="251"/>
      <c r="J17" s="251"/>
      <c r="K17" s="251"/>
      <c r="L17" s="251"/>
      <c r="M17" s="251"/>
      <c r="N17" s="251"/>
      <c r="O17" s="251"/>
      <c r="P17" s="251"/>
      <c r="Q17" s="252"/>
    </row>
    <row r="18" spans="1:17" ht="180.75" customHeight="1" thickBot="1" x14ac:dyDescent="0.3">
      <c r="A18" s="253" t="s">
        <v>182</v>
      </c>
      <c r="B18" s="254"/>
      <c r="C18" s="254"/>
      <c r="D18" s="254"/>
      <c r="E18" s="254"/>
      <c r="F18" s="254"/>
      <c r="G18" s="254"/>
      <c r="H18" s="254"/>
      <c r="I18" s="254"/>
      <c r="J18" s="254"/>
      <c r="K18" s="254"/>
      <c r="L18" s="254"/>
      <c r="M18" s="254"/>
      <c r="N18" s="254"/>
      <c r="O18" s="254"/>
      <c r="P18" s="254"/>
      <c r="Q18" s="255"/>
    </row>
    <row r="19" spans="1:17" ht="30" customHeight="1" thickBot="1" x14ac:dyDescent="0.3">
      <c r="A19" s="259" t="s">
        <v>137</v>
      </c>
      <c r="B19" s="241"/>
      <c r="C19" s="241"/>
      <c r="D19" s="241"/>
      <c r="E19" s="241"/>
      <c r="F19" s="241"/>
      <c r="G19" s="241"/>
      <c r="H19" s="241"/>
      <c r="I19" s="241"/>
      <c r="J19" s="241"/>
      <c r="K19" s="241"/>
      <c r="L19" s="241"/>
      <c r="M19" s="241"/>
      <c r="N19" s="241"/>
      <c r="O19" s="241"/>
      <c r="P19" s="241"/>
      <c r="Q19" s="260"/>
    </row>
    <row r="20" spans="1:17" ht="267" customHeight="1" thickBot="1" x14ac:dyDescent="0.3">
      <c r="A20" s="256" t="s">
        <v>184</v>
      </c>
      <c r="B20" s="257"/>
      <c r="C20" s="257"/>
      <c r="D20" s="257"/>
      <c r="E20" s="257"/>
      <c r="F20" s="257"/>
      <c r="G20" s="257"/>
      <c r="H20" s="257"/>
      <c r="I20" s="257"/>
      <c r="J20" s="257"/>
      <c r="K20" s="257"/>
      <c r="L20" s="257"/>
      <c r="M20" s="257"/>
      <c r="N20" s="257"/>
      <c r="O20" s="257"/>
      <c r="P20" s="257"/>
      <c r="Q20" s="258"/>
    </row>
    <row r="21" spans="1:17" s="18" customFormat="1" ht="30" customHeight="1" thickBot="1" x14ac:dyDescent="0.3">
      <c r="A21" s="240" t="s">
        <v>136</v>
      </c>
      <c r="B21" s="241"/>
      <c r="C21" s="241"/>
      <c r="D21" s="241"/>
      <c r="E21" s="241"/>
      <c r="F21" s="241"/>
      <c r="G21" s="241"/>
      <c r="H21" s="241"/>
      <c r="I21" s="241"/>
      <c r="J21" s="241"/>
      <c r="K21" s="241"/>
      <c r="L21" s="241"/>
      <c r="M21" s="241"/>
      <c r="N21" s="241"/>
      <c r="O21" s="241"/>
      <c r="P21" s="241"/>
      <c r="Q21" s="242"/>
    </row>
    <row r="22" spans="1:17" s="18" customFormat="1" ht="223.5" customHeight="1" x14ac:dyDescent="0.25">
      <c r="A22" s="237" t="s">
        <v>183</v>
      </c>
      <c r="B22" s="238"/>
      <c r="C22" s="238"/>
      <c r="D22" s="238"/>
      <c r="E22" s="238"/>
      <c r="F22" s="238"/>
      <c r="G22" s="238"/>
      <c r="H22" s="238"/>
      <c r="I22" s="238"/>
      <c r="J22" s="238"/>
      <c r="K22" s="238"/>
      <c r="L22" s="238"/>
      <c r="M22" s="238"/>
      <c r="N22" s="238"/>
      <c r="O22" s="238"/>
      <c r="P22" s="238"/>
      <c r="Q22" s="239"/>
    </row>
    <row r="23" spans="1:17" s="18" customFormat="1" ht="68.25" customHeight="1" x14ac:dyDescent="0.25">
      <c r="A23" s="108"/>
      <c r="B23" s="108"/>
      <c r="C23" s="108"/>
      <c r="D23" s="108"/>
      <c r="E23" s="108"/>
      <c r="F23" s="108"/>
      <c r="G23" s="108"/>
      <c r="H23" s="108"/>
      <c r="I23" s="108"/>
      <c r="J23" s="108"/>
      <c r="K23" s="108"/>
      <c r="L23" s="108"/>
      <c r="M23" s="109"/>
      <c r="N23" s="110"/>
      <c r="O23" s="79"/>
      <c r="P23" s="79"/>
      <c r="Q23" s="79"/>
    </row>
    <row r="24" spans="1:17" s="18" customFormat="1" ht="21.75" customHeight="1" x14ac:dyDescent="0.25">
      <c r="A24" s="243" t="s">
        <v>16</v>
      </c>
      <c r="B24" s="243"/>
      <c r="C24" s="111"/>
      <c r="D24" s="111"/>
      <c r="E24" s="111"/>
      <c r="F24" s="111"/>
      <c r="G24" s="111"/>
      <c r="H24" s="111"/>
      <c r="I24" s="111"/>
      <c r="J24" s="111"/>
      <c r="K24" s="111"/>
      <c r="L24" s="111"/>
      <c r="M24" s="111"/>
      <c r="N24" s="111"/>
      <c r="O24" s="236"/>
      <c r="P24" s="236"/>
      <c r="Q24" s="236"/>
    </row>
    <row r="25" spans="1:17" s="18" customFormat="1" ht="28.5" customHeight="1" x14ac:dyDescent="0.25">
      <c r="A25" s="244" t="s">
        <v>180</v>
      </c>
      <c r="B25" s="244"/>
      <c r="C25" s="236">
        <f>+'CARTILLA AD'!C76:G76</f>
        <v>0</v>
      </c>
      <c r="D25" s="236"/>
      <c r="E25" s="236"/>
      <c r="F25" s="236"/>
      <c r="G25" s="236"/>
      <c r="H25" s="236"/>
      <c r="I25" s="236"/>
      <c r="J25" s="236"/>
      <c r="K25" s="236"/>
      <c r="L25" s="236"/>
      <c r="M25" s="236"/>
      <c r="N25" s="236"/>
      <c r="O25" s="236"/>
      <c r="P25" s="236"/>
      <c r="Q25" s="236"/>
    </row>
    <row r="26" spans="1:17" s="18" customFormat="1" ht="28.5" customHeight="1" x14ac:dyDescent="0.25">
      <c r="A26" s="163" t="s">
        <v>14</v>
      </c>
      <c r="B26" s="163">
        <f>+'CARTILLA AD'!B77</f>
        <v>0</v>
      </c>
      <c r="C26" s="163"/>
      <c r="D26" s="163"/>
      <c r="E26" s="97"/>
      <c r="F26" s="97"/>
      <c r="G26" s="97"/>
      <c r="H26" s="97"/>
      <c r="I26" s="97"/>
      <c r="J26" s="97"/>
      <c r="K26" s="97"/>
      <c r="L26" s="97"/>
      <c r="M26" s="84"/>
      <c r="N26" s="85"/>
      <c r="O26" s="85"/>
      <c r="P26" s="85"/>
      <c r="Q26" s="85"/>
    </row>
    <row r="27" spans="1:17" s="18" customFormat="1" ht="15.75" x14ac:dyDescent="0.25">
      <c r="B27" s="21"/>
      <c r="C27" s="21"/>
      <c r="D27" s="21"/>
      <c r="E27" s="21"/>
      <c r="F27" s="21"/>
      <c r="G27" s="21"/>
      <c r="H27" s="21"/>
      <c r="I27" s="21"/>
      <c r="J27" s="21"/>
      <c r="K27" s="21"/>
      <c r="L27" s="21"/>
      <c r="N27" s="20"/>
      <c r="O27" s="20"/>
      <c r="P27" s="20"/>
      <c r="Q27" s="20"/>
    </row>
    <row r="28" spans="1:17" s="18" customFormat="1" ht="15.75" x14ac:dyDescent="0.25">
      <c r="A28" s="19"/>
      <c r="B28" s="19"/>
      <c r="C28" s="19"/>
      <c r="D28" s="19"/>
      <c r="E28" s="19"/>
      <c r="F28" s="19"/>
      <c r="G28" s="19"/>
      <c r="H28" s="19"/>
      <c r="I28" s="19"/>
      <c r="J28" s="19"/>
      <c r="K28" s="19"/>
      <c r="L28" s="19"/>
      <c r="M28" s="20"/>
      <c r="N28" s="20"/>
      <c r="O28" s="20"/>
      <c r="P28" s="20"/>
      <c r="Q28" s="20"/>
    </row>
    <row r="29" spans="1:17" x14ac:dyDescent="0.25">
      <c r="A29" s="19"/>
      <c r="B29" s="19"/>
      <c r="C29" s="19"/>
      <c r="D29" s="19"/>
      <c r="E29" s="19"/>
      <c r="F29" s="19"/>
      <c r="G29" s="19"/>
      <c r="H29" s="19"/>
      <c r="I29" s="19"/>
      <c r="J29" s="19"/>
      <c r="K29" s="19"/>
      <c r="L29" s="19"/>
      <c r="M29" s="22"/>
      <c r="N29" s="22"/>
      <c r="O29" s="18"/>
      <c r="P29" s="18"/>
      <c r="Q29" s="18"/>
    </row>
    <row r="30" spans="1:17" x14ac:dyDescent="0.25">
      <c r="A30" s="19"/>
      <c r="B30" s="19"/>
      <c r="C30" s="19"/>
      <c r="D30" s="19"/>
      <c r="E30" s="19"/>
      <c r="F30" s="19"/>
      <c r="G30" s="19"/>
      <c r="H30" s="19"/>
      <c r="I30" s="19"/>
      <c r="J30" s="19"/>
      <c r="K30" s="19"/>
      <c r="L30" s="19"/>
      <c r="M30" s="19"/>
      <c r="N30" s="19"/>
      <c r="O30" s="19"/>
      <c r="P30" s="19"/>
      <c r="Q30" s="19"/>
    </row>
    <row r="116" spans="14:14" x14ac:dyDescent="0.25">
      <c r="N116" s="15" t="b">
        <f>RESULTADOS!N10=COUNTIFS($M$16:$M$112,"1",$N$16:$N$112,"1")</f>
        <v>1</v>
      </c>
    </row>
  </sheetData>
  <mergeCells count="23">
    <mergeCell ref="A3:Q3"/>
    <mergeCell ref="A4:Q4"/>
    <mergeCell ref="A5:Q5"/>
    <mergeCell ref="A6:Q6"/>
    <mergeCell ref="C8:G8"/>
    <mergeCell ref="H8:L8"/>
    <mergeCell ref="M8:Q8"/>
    <mergeCell ref="A7:Q7"/>
    <mergeCell ref="A8:B9"/>
    <mergeCell ref="A13:B13"/>
    <mergeCell ref="A16:Q16"/>
    <mergeCell ref="A17:Q17"/>
    <mergeCell ref="A18:Q18"/>
    <mergeCell ref="A20:Q20"/>
    <mergeCell ref="A19:Q19"/>
    <mergeCell ref="A15:Q15"/>
    <mergeCell ref="G14:H14"/>
    <mergeCell ref="O24:Q24"/>
    <mergeCell ref="A22:Q22"/>
    <mergeCell ref="A21:Q21"/>
    <mergeCell ref="A24:B24"/>
    <mergeCell ref="A25:B25"/>
    <mergeCell ref="C25:Q25"/>
  </mergeCells>
  <printOptions horizontalCentered="1"/>
  <pageMargins left="0.39370078740157483" right="0.39370078740157483" top="0.70866141732283472" bottom="0.39370078740157483" header="0.15748031496062992" footer="0.11811023622047245"/>
  <pageSetup paperSize="9" scale="70" fitToHeight="2" orientation="portrait" r:id="rId1"/>
  <rowBreaks count="1" manualBreakCount="1">
    <brk id="15" max="16"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dimension ref="A1:M96"/>
  <sheetViews>
    <sheetView view="pageBreakPreview" zoomScale="60" workbookViewId="0">
      <selection activeCell="G14" sqref="G14"/>
    </sheetView>
  </sheetViews>
  <sheetFormatPr baseColWidth="10" defaultColWidth="11.42578125" defaultRowHeight="15" x14ac:dyDescent="0.25"/>
  <cols>
    <col min="1" max="1" width="11.42578125" style="1"/>
    <col min="2" max="2" width="14.5703125" style="1" customWidth="1"/>
    <col min="3" max="4" width="11.42578125" style="1"/>
    <col min="5" max="5" width="16.42578125" style="1" customWidth="1"/>
    <col min="6" max="10" width="11.42578125" style="1"/>
    <col min="11" max="11" width="15.28515625" style="1" customWidth="1"/>
    <col min="12" max="16384" width="11.42578125" style="1"/>
  </cols>
  <sheetData>
    <row r="1" spans="1:13" x14ac:dyDescent="0.25">
      <c r="A1" s="71"/>
      <c r="B1" s="72"/>
      <c r="C1" s="72"/>
      <c r="D1" s="72"/>
      <c r="E1" s="72"/>
      <c r="F1" s="72"/>
      <c r="G1" s="72"/>
      <c r="H1" s="72"/>
      <c r="I1" s="72"/>
      <c r="J1" s="72"/>
      <c r="K1" s="73"/>
    </row>
    <row r="2" spans="1:13" x14ac:dyDescent="0.25">
      <c r="A2" s="74"/>
      <c r="B2" s="2"/>
      <c r="C2" s="2"/>
      <c r="D2" s="2"/>
      <c r="E2" s="2"/>
      <c r="F2" s="2"/>
      <c r="G2" s="2"/>
      <c r="H2" s="2"/>
      <c r="I2" s="2"/>
      <c r="J2" s="2"/>
      <c r="K2" s="75"/>
    </row>
    <row r="3" spans="1:13" ht="25.5" customHeight="1" x14ac:dyDescent="0.25">
      <c r="A3" s="74"/>
      <c r="B3" s="2"/>
      <c r="C3" s="2"/>
      <c r="D3" s="2"/>
      <c r="E3" s="2"/>
      <c r="F3" s="2"/>
      <c r="G3" s="2"/>
      <c r="H3" s="2"/>
      <c r="I3" s="2"/>
      <c r="J3" s="2"/>
      <c r="K3" s="75"/>
    </row>
    <row r="4" spans="1:13" ht="22.5" customHeight="1" x14ac:dyDescent="0.25">
      <c r="A4" s="277" t="s">
        <v>12</v>
      </c>
      <c r="B4" s="277"/>
      <c r="C4" s="277"/>
      <c r="D4" s="277"/>
      <c r="E4" s="277"/>
      <c r="F4" s="277"/>
      <c r="G4" s="277"/>
      <c r="H4" s="277"/>
      <c r="I4" s="277"/>
      <c r="J4" s="277"/>
      <c r="K4" s="277"/>
    </row>
    <row r="5" spans="1:13" ht="22.5" customHeight="1" x14ac:dyDescent="0.25">
      <c r="A5" s="277"/>
      <c r="B5" s="277"/>
      <c r="C5" s="277"/>
      <c r="D5" s="277"/>
      <c r="E5" s="277"/>
      <c r="F5" s="277"/>
      <c r="G5" s="277"/>
      <c r="H5" s="277"/>
      <c r="I5" s="277"/>
      <c r="J5" s="277"/>
      <c r="K5" s="277"/>
    </row>
    <row r="6" spans="1:13" ht="22.5" customHeight="1" x14ac:dyDescent="0.25">
      <c r="A6" s="278"/>
      <c r="B6" s="279"/>
      <c r="C6" s="279"/>
      <c r="D6" s="279"/>
      <c r="E6" s="279"/>
      <c r="F6" s="279"/>
      <c r="G6" s="279"/>
      <c r="H6" s="279"/>
      <c r="I6" s="279"/>
      <c r="J6" s="279"/>
      <c r="K6" s="280"/>
    </row>
    <row r="7" spans="1:13" ht="51" customHeight="1" x14ac:dyDescent="0.25">
      <c r="A7" s="281" t="s">
        <v>190</v>
      </c>
      <c r="B7" s="279"/>
      <c r="C7" s="279"/>
      <c r="D7" s="279"/>
      <c r="E7" s="279"/>
      <c r="F7" s="99"/>
      <c r="G7" s="282" t="s">
        <v>191</v>
      </c>
      <c r="H7" s="279"/>
      <c r="I7" s="279"/>
      <c r="J7" s="279"/>
      <c r="K7" s="280"/>
    </row>
    <row r="8" spans="1:13" ht="21" customHeight="1" x14ac:dyDescent="0.25">
      <c r="A8" s="154"/>
      <c r="B8" s="86"/>
      <c r="C8" s="86"/>
      <c r="D8" s="86"/>
      <c r="E8" s="86"/>
      <c r="F8" s="86"/>
      <c r="G8" s="86"/>
      <c r="H8" s="86"/>
      <c r="I8" s="86"/>
      <c r="J8" s="86"/>
      <c r="K8" s="155"/>
    </row>
    <row r="9" spans="1:13" ht="21" customHeight="1" x14ac:dyDescent="0.25">
      <c r="A9" s="154"/>
      <c r="B9" s="86"/>
      <c r="C9" s="86"/>
      <c r="D9" s="86"/>
      <c r="E9" s="86"/>
      <c r="F9" s="86"/>
      <c r="G9" s="86"/>
      <c r="H9" s="86"/>
      <c r="I9" s="86"/>
      <c r="J9" s="86"/>
      <c r="K9" s="155"/>
    </row>
    <row r="10" spans="1:13" ht="21" customHeight="1" x14ac:dyDescent="0.25">
      <c r="A10" s="154"/>
      <c r="B10" s="86"/>
      <c r="C10" s="86"/>
      <c r="D10" s="86"/>
      <c r="E10" s="86"/>
      <c r="F10" s="86"/>
      <c r="G10" s="86"/>
      <c r="H10" s="86"/>
      <c r="I10" s="86"/>
      <c r="J10" s="86"/>
      <c r="K10" s="155"/>
    </row>
    <row r="11" spans="1:13" ht="21" customHeight="1" x14ac:dyDescent="0.25">
      <c r="A11" s="154"/>
      <c r="B11" s="86"/>
      <c r="C11" s="86"/>
      <c r="D11" s="86"/>
      <c r="E11" s="86"/>
      <c r="F11" s="86"/>
      <c r="G11" s="86"/>
      <c r="H11" s="86"/>
      <c r="I11" s="86"/>
      <c r="J11" s="86"/>
      <c r="K11" s="155"/>
    </row>
    <row r="12" spans="1:13" ht="21" customHeight="1" x14ac:dyDescent="0.25">
      <c r="A12" s="154"/>
      <c r="B12" s="86"/>
      <c r="C12" s="86"/>
      <c r="D12" s="86"/>
      <c r="E12" s="86"/>
      <c r="F12" s="86"/>
      <c r="G12" s="86"/>
      <c r="H12" s="86"/>
      <c r="I12" s="86"/>
      <c r="J12" s="86"/>
      <c r="K12" s="155"/>
    </row>
    <row r="13" spans="1:13" ht="21" customHeight="1" x14ac:dyDescent="0.25">
      <c r="A13" s="154"/>
      <c r="B13" s="86"/>
      <c r="C13" s="86"/>
      <c r="D13" s="86"/>
      <c r="E13" s="86"/>
      <c r="F13" s="86"/>
      <c r="G13" s="86"/>
      <c r="H13" s="86"/>
      <c r="I13" s="86"/>
      <c r="J13" s="86"/>
      <c r="K13" s="155"/>
    </row>
    <row r="14" spans="1:13" ht="21" customHeight="1" x14ac:dyDescent="0.35">
      <c r="A14" s="154"/>
      <c r="B14" s="86"/>
      <c r="C14" s="86"/>
      <c r="D14" s="86"/>
      <c r="E14" s="86"/>
      <c r="F14" s="86"/>
      <c r="G14" s="86"/>
      <c r="H14" s="86"/>
      <c r="I14" s="86"/>
      <c r="J14" s="86"/>
      <c r="K14" s="155"/>
      <c r="M14" s="100"/>
    </row>
    <row r="15" spans="1:13" ht="21" customHeight="1" x14ac:dyDescent="0.35">
      <c r="A15" s="154"/>
      <c r="B15" s="86"/>
      <c r="C15" s="86"/>
      <c r="D15" s="86"/>
      <c r="E15" s="86"/>
      <c r="F15" s="86"/>
      <c r="G15" s="86"/>
      <c r="H15" s="86"/>
      <c r="I15" s="86"/>
      <c r="J15" s="86"/>
      <c r="K15" s="155"/>
      <c r="M15" s="100"/>
    </row>
    <row r="16" spans="1:13" ht="21" customHeight="1" x14ac:dyDescent="0.25">
      <c r="A16" s="154"/>
      <c r="B16" s="86"/>
      <c r="C16" s="86"/>
      <c r="D16" s="86"/>
      <c r="E16" s="86"/>
      <c r="F16" s="86"/>
      <c r="G16" s="86"/>
      <c r="H16" s="86"/>
      <c r="I16" s="86"/>
      <c r="J16" s="86"/>
      <c r="K16" s="155"/>
    </row>
    <row r="17" spans="1:11" ht="21" customHeight="1" x14ac:dyDescent="0.25">
      <c r="A17" s="154"/>
      <c r="B17" s="86"/>
      <c r="C17" s="86"/>
      <c r="D17" s="86"/>
      <c r="E17" s="86"/>
      <c r="F17" s="86"/>
      <c r="G17" s="86"/>
      <c r="H17" s="86"/>
      <c r="I17" s="86"/>
      <c r="J17" s="86"/>
      <c r="K17" s="155"/>
    </row>
    <row r="18" spans="1:11" ht="21" customHeight="1" x14ac:dyDescent="0.25">
      <c r="A18" s="154"/>
      <c r="B18" s="86"/>
      <c r="C18" s="86"/>
      <c r="D18" s="86"/>
      <c r="E18" s="86"/>
      <c r="F18" s="86"/>
      <c r="G18" s="86"/>
      <c r="H18" s="86"/>
      <c r="I18" s="86"/>
      <c r="J18" s="86"/>
      <c r="K18" s="155"/>
    </row>
    <row r="19" spans="1:11" ht="21" customHeight="1" x14ac:dyDescent="0.25">
      <c r="A19" s="154"/>
      <c r="B19" s="86"/>
      <c r="C19" s="86"/>
      <c r="D19" s="86"/>
      <c r="E19" s="86"/>
      <c r="F19" s="86"/>
      <c r="G19" s="86"/>
      <c r="H19" s="86"/>
      <c r="I19" s="86"/>
      <c r="J19" s="86"/>
      <c r="K19" s="155"/>
    </row>
    <row r="20" spans="1:11" ht="21" customHeight="1" x14ac:dyDescent="0.25">
      <c r="A20" s="154"/>
      <c r="B20" s="86"/>
      <c r="C20" s="86"/>
      <c r="D20" s="86"/>
      <c r="E20" s="86"/>
      <c r="F20" s="86"/>
      <c r="G20" s="86"/>
      <c r="H20" s="86"/>
      <c r="I20" s="86"/>
      <c r="J20" s="86"/>
      <c r="K20" s="155"/>
    </row>
    <row r="21" spans="1:11" ht="21" customHeight="1" x14ac:dyDescent="0.25">
      <c r="A21" s="154"/>
      <c r="B21" s="86"/>
      <c r="C21" s="86"/>
      <c r="D21" s="86"/>
      <c r="E21" s="86"/>
      <c r="F21" s="86"/>
      <c r="G21" s="86"/>
      <c r="H21" s="86"/>
      <c r="I21" s="86"/>
      <c r="J21" s="86"/>
      <c r="K21" s="155"/>
    </row>
    <row r="22" spans="1:11" ht="21" customHeight="1" x14ac:dyDescent="0.25">
      <c r="A22" s="154"/>
      <c r="B22" s="86"/>
      <c r="C22" s="86"/>
      <c r="D22" s="86"/>
      <c r="E22" s="86"/>
      <c r="F22" s="86"/>
      <c r="G22" s="86"/>
      <c r="H22" s="86"/>
      <c r="I22" s="86"/>
      <c r="J22" s="86"/>
      <c r="K22" s="155"/>
    </row>
    <row r="23" spans="1:11" ht="21" customHeight="1" x14ac:dyDescent="0.25">
      <c r="A23" s="154"/>
      <c r="B23" s="86"/>
      <c r="C23" s="86"/>
      <c r="D23" s="86"/>
      <c r="E23" s="86"/>
      <c r="F23" s="86"/>
      <c r="G23" s="86"/>
      <c r="H23" s="86"/>
      <c r="I23" s="86"/>
      <c r="J23" s="86"/>
      <c r="K23" s="155"/>
    </row>
    <row r="24" spans="1:11" ht="21" customHeight="1" x14ac:dyDescent="0.25">
      <c r="A24" s="154"/>
      <c r="B24" s="86"/>
      <c r="C24" s="86"/>
      <c r="D24" s="86"/>
      <c r="E24" s="86"/>
      <c r="F24" s="86"/>
      <c r="G24" s="86"/>
      <c r="H24" s="86"/>
      <c r="I24" s="86"/>
      <c r="J24" s="86"/>
      <c r="K24" s="155"/>
    </row>
    <row r="25" spans="1:11" ht="21" customHeight="1" x14ac:dyDescent="0.25">
      <c r="A25" s="154"/>
      <c r="B25" s="86"/>
      <c r="C25" s="86"/>
      <c r="D25" s="86"/>
      <c r="E25" s="86"/>
      <c r="F25" s="86"/>
      <c r="G25" s="86"/>
      <c r="H25" s="86"/>
      <c r="I25" s="86"/>
      <c r="J25" s="86"/>
      <c r="K25" s="155"/>
    </row>
    <row r="26" spans="1:11" ht="21" customHeight="1" x14ac:dyDescent="0.25">
      <c r="A26" s="154"/>
      <c r="B26" s="86"/>
      <c r="C26" s="86"/>
      <c r="D26" s="86"/>
      <c r="E26" s="86"/>
      <c r="F26" s="86"/>
      <c r="G26" s="86"/>
      <c r="H26" s="86"/>
      <c r="I26" s="86"/>
      <c r="J26" s="86"/>
      <c r="K26" s="155"/>
    </row>
    <row r="27" spans="1:11" ht="21" customHeight="1" x14ac:dyDescent="0.25">
      <c r="A27" s="154"/>
      <c r="B27" s="86"/>
      <c r="C27" s="86"/>
      <c r="D27" s="86"/>
      <c r="E27" s="86"/>
      <c r="F27" s="86"/>
      <c r="G27" s="86"/>
      <c r="H27" s="86"/>
      <c r="I27" s="86"/>
      <c r="J27" s="86"/>
      <c r="K27" s="155"/>
    </row>
    <row r="28" spans="1:11" ht="21" customHeight="1" x14ac:dyDescent="0.25">
      <c r="A28" s="154"/>
      <c r="B28" s="86"/>
      <c r="C28" s="86"/>
      <c r="D28" s="86"/>
      <c r="E28" s="86"/>
      <c r="F28" s="86"/>
      <c r="G28" s="86"/>
      <c r="H28" s="86"/>
      <c r="I28" s="86"/>
      <c r="J28" s="86"/>
      <c r="K28" s="155"/>
    </row>
    <row r="29" spans="1:11" ht="21" customHeight="1" x14ac:dyDescent="0.25">
      <c r="A29" s="154"/>
      <c r="B29" s="86"/>
      <c r="C29" s="86"/>
      <c r="D29" s="86"/>
      <c r="E29" s="86"/>
      <c r="F29" s="86"/>
      <c r="G29" s="86"/>
      <c r="H29" s="86"/>
      <c r="I29" s="86"/>
      <c r="J29" s="86"/>
      <c r="K29" s="155"/>
    </row>
    <row r="30" spans="1:11" ht="21" customHeight="1" x14ac:dyDescent="0.25">
      <c r="A30" s="278" t="s">
        <v>194</v>
      </c>
      <c r="B30" s="279"/>
      <c r="C30" s="279"/>
      <c r="D30" s="279"/>
      <c r="E30" s="279"/>
      <c r="F30" s="99"/>
      <c r="G30" s="279" t="s">
        <v>195</v>
      </c>
      <c r="H30" s="279"/>
      <c r="I30" s="279"/>
      <c r="J30" s="279"/>
      <c r="K30" s="280"/>
    </row>
    <row r="31" spans="1:11" ht="21" customHeight="1" x14ac:dyDescent="0.25">
      <c r="A31" s="154"/>
      <c r="B31" s="86"/>
      <c r="C31" s="86"/>
      <c r="D31" s="86"/>
      <c r="E31" s="86"/>
      <c r="F31" s="86"/>
      <c r="G31" s="86"/>
      <c r="H31" s="86"/>
      <c r="I31" s="86"/>
      <c r="J31" s="86"/>
      <c r="K31" s="155"/>
    </row>
    <row r="32" spans="1:11" ht="21" customHeight="1" x14ac:dyDescent="0.25">
      <c r="A32" s="154"/>
      <c r="B32" s="86"/>
      <c r="C32" s="86"/>
      <c r="D32" s="86"/>
      <c r="E32" s="86"/>
      <c r="F32" s="86"/>
      <c r="G32" s="86"/>
      <c r="H32" s="86"/>
      <c r="I32" s="86"/>
      <c r="J32" s="86"/>
      <c r="K32" s="155"/>
    </row>
    <row r="33" spans="1:11" ht="21" customHeight="1" x14ac:dyDescent="0.25">
      <c r="A33" s="154"/>
      <c r="B33" s="86"/>
      <c r="C33" s="86"/>
      <c r="D33" s="86"/>
      <c r="E33" s="86"/>
      <c r="F33" s="86"/>
      <c r="G33" s="86"/>
      <c r="H33" s="86"/>
      <c r="I33" s="86"/>
      <c r="J33" s="86"/>
      <c r="K33" s="155"/>
    </row>
    <row r="34" spans="1:11" ht="21" customHeight="1" x14ac:dyDescent="0.25">
      <c r="A34" s="154"/>
      <c r="B34" s="86"/>
      <c r="C34" s="86"/>
      <c r="D34" s="86"/>
      <c r="E34" s="86"/>
      <c r="F34" s="86"/>
      <c r="G34" s="86"/>
      <c r="H34" s="86"/>
      <c r="I34" s="86"/>
      <c r="J34" s="86"/>
      <c r="K34" s="155"/>
    </row>
    <row r="35" spans="1:11" ht="21" customHeight="1" x14ac:dyDescent="0.25">
      <c r="A35" s="154"/>
      <c r="B35" s="86"/>
      <c r="C35" s="86"/>
      <c r="D35" s="86"/>
      <c r="E35" s="86"/>
      <c r="F35" s="86"/>
      <c r="G35" s="86"/>
      <c r="H35" s="86"/>
      <c r="I35" s="86"/>
      <c r="J35" s="86"/>
      <c r="K35" s="155"/>
    </row>
    <row r="36" spans="1:11" ht="21" customHeight="1" x14ac:dyDescent="0.25">
      <c r="A36" s="154"/>
      <c r="B36" s="86"/>
      <c r="C36" s="86"/>
      <c r="D36" s="86"/>
      <c r="E36" s="86"/>
      <c r="F36" s="86"/>
      <c r="G36" s="86"/>
      <c r="H36" s="86"/>
      <c r="I36" s="86"/>
      <c r="J36" s="86"/>
      <c r="K36" s="155"/>
    </row>
    <row r="37" spans="1:11" ht="21" customHeight="1" x14ac:dyDescent="0.25">
      <c r="A37" s="154"/>
      <c r="B37" s="86"/>
      <c r="C37" s="86"/>
      <c r="D37" s="86"/>
      <c r="E37" s="86"/>
      <c r="F37" s="86"/>
      <c r="G37" s="86"/>
      <c r="H37" s="86"/>
      <c r="I37" s="86"/>
      <c r="J37" s="86"/>
      <c r="K37" s="155"/>
    </row>
    <row r="38" spans="1:11" ht="21" customHeight="1" x14ac:dyDescent="0.25">
      <c r="A38" s="154"/>
      <c r="B38" s="86"/>
      <c r="C38" s="86"/>
      <c r="D38" s="86"/>
      <c r="E38" s="86"/>
      <c r="F38" s="86"/>
      <c r="G38" s="86"/>
      <c r="H38" s="86"/>
      <c r="I38" s="86"/>
      <c r="J38" s="86"/>
      <c r="K38" s="155"/>
    </row>
    <row r="39" spans="1:11" ht="21" customHeight="1" x14ac:dyDescent="0.25">
      <c r="A39" s="154"/>
      <c r="B39" s="86"/>
      <c r="C39" s="86"/>
      <c r="D39" s="86"/>
      <c r="E39" s="86"/>
      <c r="F39" s="86"/>
      <c r="G39" s="86"/>
      <c r="H39" s="86"/>
      <c r="I39" s="86"/>
      <c r="J39" s="86"/>
      <c r="K39" s="155"/>
    </row>
    <row r="40" spans="1:11" ht="21" customHeight="1" x14ac:dyDescent="0.25">
      <c r="A40" s="154"/>
      <c r="B40" s="86"/>
      <c r="C40" s="86"/>
      <c r="D40" s="86"/>
      <c r="E40" s="86"/>
      <c r="F40" s="86"/>
      <c r="G40" s="86"/>
      <c r="H40" s="86"/>
      <c r="I40" s="86"/>
      <c r="J40" s="86"/>
      <c r="K40" s="155"/>
    </row>
    <row r="41" spans="1:11" ht="21" customHeight="1" x14ac:dyDescent="0.25">
      <c r="A41" s="154"/>
      <c r="B41" s="86"/>
      <c r="C41" s="86"/>
      <c r="D41" s="86"/>
      <c r="E41" s="86"/>
      <c r="F41" s="86"/>
      <c r="G41" s="86"/>
      <c r="H41" s="86"/>
      <c r="I41" s="86"/>
      <c r="J41" s="86"/>
      <c r="K41" s="155"/>
    </row>
    <row r="42" spans="1:11" ht="21" customHeight="1" x14ac:dyDescent="0.25">
      <c r="A42" s="154"/>
      <c r="B42" s="86"/>
      <c r="C42" s="86"/>
      <c r="D42" s="86"/>
      <c r="E42" s="86"/>
      <c r="F42" s="86"/>
      <c r="G42" s="86"/>
      <c r="H42" s="86"/>
      <c r="I42" s="86"/>
      <c r="J42" s="86"/>
      <c r="K42" s="155"/>
    </row>
    <row r="43" spans="1:11" ht="21" customHeight="1" x14ac:dyDescent="0.25">
      <c r="A43" s="154"/>
      <c r="B43" s="86"/>
      <c r="C43" s="86"/>
      <c r="D43" s="86"/>
      <c r="E43" s="86"/>
      <c r="F43" s="86"/>
      <c r="G43" s="86"/>
      <c r="H43" s="86"/>
      <c r="I43" s="86"/>
      <c r="J43" s="86"/>
      <c r="K43" s="155"/>
    </row>
    <row r="44" spans="1:11" ht="21" customHeight="1" x14ac:dyDescent="0.25">
      <c r="A44" s="154"/>
      <c r="B44" s="86"/>
      <c r="C44" s="86"/>
      <c r="D44" s="86"/>
      <c r="E44" s="86"/>
      <c r="F44" s="86"/>
      <c r="G44" s="86"/>
      <c r="H44" s="86"/>
      <c r="I44" s="86"/>
      <c r="J44" s="86"/>
      <c r="K44" s="155"/>
    </row>
    <row r="45" spans="1:11" ht="21" customHeight="1" x14ac:dyDescent="0.25">
      <c r="A45" s="154"/>
      <c r="B45" s="86"/>
      <c r="C45" s="86"/>
      <c r="D45" s="86"/>
      <c r="E45" s="86"/>
      <c r="F45" s="86"/>
      <c r="G45" s="86"/>
      <c r="H45" s="86"/>
      <c r="I45" s="86"/>
      <c r="J45" s="86"/>
      <c r="K45" s="155"/>
    </row>
    <row r="46" spans="1:11" ht="21" customHeight="1" x14ac:dyDescent="0.25">
      <c r="A46" s="154"/>
      <c r="B46" s="86"/>
      <c r="C46" s="86"/>
      <c r="D46" s="86"/>
      <c r="E46" s="86"/>
      <c r="F46" s="86"/>
      <c r="G46" s="86"/>
      <c r="H46" s="86"/>
      <c r="I46" s="86"/>
      <c r="J46" s="86"/>
      <c r="K46" s="155"/>
    </row>
    <row r="47" spans="1:11" ht="21" customHeight="1" x14ac:dyDescent="0.25">
      <c r="A47" s="154"/>
      <c r="B47" s="86"/>
      <c r="C47" s="86"/>
      <c r="D47" s="86"/>
      <c r="E47" s="86"/>
      <c r="F47" s="86"/>
      <c r="G47" s="86"/>
      <c r="H47" s="86"/>
      <c r="I47" s="86"/>
      <c r="J47" s="86"/>
      <c r="K47" s="155"/>
    </row>
    <row r="48" spans="1:11" ht="21" customHeight="1" x14ac:dyDescent="0.25">
      <c r="A48" s="154"/>
      <c r="B48" s="86"/>
      <c r="C48" s="86"/>
      <c r="D48" s="86"/>
      <c r="E48" s="86"/>
      <c r="F48" s="86"/>
      <c r="G48" s="86"/>
      <c r="H48" s="86"/>
      <c r="I48" s="86"/>
      <c r="J48" s="86"/>
      <c r="K48" s="155"/>
    </row>
    <row r="49" spans="1:11" ht="21" customHeight="1" x14ac:dyDescent="0.25">
      <c r="A49" s="154"/>
      <c r="B49" s="86"/>
      <c r="C49" s="86"/>
      <c r="D49" s="86"/>
      <c r="E49" s="86"/>
      <c r="F49" s="86"/>
      <c r="G49" s="86"/>
      <c r="H49" s="86"/>
      <c r="I49" s="86"/>
      <c r="J49" s="86"/>
      <c r="K49" s="155"/>
    </row>
    <row r="50" spans="1:11" ht="21" customHeight="1" x14ac:dyDescent="0.25">
      <c r="A50" s="154"/>
      <c r="B50" s="86"/>
      <c r="C50" s="86"/>
      <c r="D50" s="86"/>
      <c r="E50" s="86"/>
      <c r="F50" s="86"/>
      <c r="G50" s="86"/>
      <c r="H50" s="86"/>
      <c r="I50" s="86"/>
      <c r="J50" s="86"/>
      <c r="K50" s="155"/>
    </row>
    <row r="51" spans="1:11" ht="21" customHeight="1" thickBot="1" x14ac:dyDescent="0.3">
      <c r="A51" s="154"/>
      <c r="B51" s="86"/>
      <c r="C51" s="86"/>
      <c r="D51" s="86"/>
      <c r="E51" s="86"/>
      <c r="F51" s="86"/>
      <c r="G51" s="86"/>
      <c r="H51" s="86"/>
      <c r="I51" s="86"/>
      <c r="J51" s="86"/>
      <c r="K51" s="155"/>
    </row>
    <row r="52" spans="1:11" ht="21" customHeight="1" x14ac:dyDescent="0.25">
      <c r="A52" s="285" t="s">
        <v>162</v>
      </c>
      <c r="B52" s="285"/>
      <c r="C52" s="285"/>
      <c r="D52" s="285"/>
      <c r="E52" s="285"/>
      <c r="F52" s="285"/>
      <c r="G52" s="285"/>
      <c r="H52" s="285"/>
      <c r="I52" s="285"/>
      <c r="J52" s="285"/>
      <c r="K52" s="285"/>
    </row>
    <row r="53" spans="1:11" ht="28.5" customHeight="1" x14ac:dyDescent="0.25">
      <c r="A53" s="277"/>
      <c r="B53" s="277"/>
      <c r="C53" s="277"/>
      <c r="D53" s="277"/>
      <c r="E53" s="277"/>
      <c r="F53" s="277"/>
      <c r="G53" s="277"/>
      <c r="H53" s="277"/>
      <c r="I53" s="277"/>
      <c r="J53" s="277"/>
      <c r="K53" s="277"/>
    </row>
    <row r="54" spans="1:11" ht="27.75" customHeight="1" x14ac:dyDescent="0.25">
      <c r="A54" s="278" t="s">
        <v>193</v>
      </c>
      <c r="B54" s="279"/>
      <c r="C54" s="279"/>
      <c r="D54" s="279"/>
      <c r="E54" s="279"/>
      <c r="F54" s="99"/>
      <c r="G54" s="279" t="s">
        <v>192</v>
      </c>
      <c r="H54" s="279"/>
      <c r="I54" s="279"/>
      <c r="J54" s="279"/>
      <c r="K54" s="280"/>
    </row>
    <row r="55" spans="1:11" ht="21" customHeight="1" x14ac:dyDescent="0.25">
      <c r="A55" s="154"/>
      <c r="B55" s="86"/>
      <c r="C55" s="86"/>
      <c r="D55" s="86"/>
      <c r="E55" s="86"/>
      <c r="F55" s="86"/>
      <c r="G55" s="86"/>
      <c r="H55" s="86"/>
      <c r="I55" s="86"/>
      <c r="J55" s="86"/>
      <c r="K55" s="155"/>
    </row>
    <row r="56" spans="1:11" ht="21" customHeight="1" x14ac:dyDescent="0.25">
      <c r="A56" s="154"/>
      <c r="B56" s="86"/>
      <c r="C56" s="86"/>
      <c r="D56" s="86"/>
      <c r="E56" s="86"/>
      <c r="F56" s="86"/>
      <c r="G56" s="86"/>
      <c r="H56" s="86"/>
      <c r="I56" s="86"/>
      <c r="J56" s="86"/>
      <c r="K56" s="155"/>
    </row>
    <row r="57" spans="1:11" ht="21" customHeight="1" x14ac:dyDescent="0.25">
      <c r="A57" s="154"/>
      <c r="B57" s="86"/>
      <c r="C57" s="86"/>
      <c r="D57" s="86"/>
      <c r="E57" s="86"/>
      <c r="F57" s="86"/>
      <c r="G57" s="86"/>
      <c r="H57" s="86"/>
      <c r="I57" s="86"/>
      <c r="J57" s="86"/>
      <c r="K57" s="155"/>
    </row>
    <row r="58" spans="1:11" ht="21" customHeight="1" x14ac:dyDescent="0.25">
      <c r="A58" s="154"/>
      <c r="B58" s="86"/>
      <c r="C58" s="86"/>
      <c r="D58" s="86"/>
      <c r="E58" s="86"/>
      <c r="F58" s="86"/>
      <c r="G58" s="86"/>
      <c r="H58" s="86"/>
      <c r="I58" s="86"/>
      <c r="J58" s="86"/>
      <c r="K58" s="155"/>
    </row>
    <row r="59" spans="1:11" ht="21" customHeight="1" x14ac:dyDescent="0.25">
      <c r="A59" s="154"/>
      <c r="B59" s="86"/>
      <c r="C59" s="86"/>
      <c r="D59" s="86"/>
      <c r="E59" s="86"/>
      <c r="F59" s="86"/>
      <c r="G59" s="86"/>
      <c r="H59" s="86"/>
      <c r="I59" s="86"/>
      <c r="J59" s="86"/>
      <c r="K59" s="155"/>
    </row>
    <row r="60" spans="1:11" ht="21" customHeight="1" x14ac:dyDescent="0.25">
      <c r="A60" s="154"/>
      <c r="B60" s="86"/>
      <c r="C60" s="86"/>
      <c r="D60" s="86"/>
      <c r="E60" s="86"/>
      <c r="F60" s="86"/>
      <c r="G60" s="86"/>
      <c r="H60" s="86"/>
      <c r="I60" s="86"/>
      <c r="J60" s="86"/>
      <c r="K60" s="155"/>
    </row>
    <row r="61" spans="1:11" ht="21" customHeight="1" x14ac:dyDescent="0.25">
      <c r="A61" s="154"/>
      <c r="B61" s="86"/>
      <c r="C61" s="86"/>
      <c r="D61" s="86"/>
      <c r="E61" s="86"/>
      <c r="F61" s="86"/>
      <c r="G61" s="86"/>
      <c r="H61" s="86"/>
      <c r="I61" s="86"/>
      <c r="J61" s="86"/>
      <c r="K61" s="155"/>
    </row>
    <row r="62" spans="1:11" ht="21" customHeight="1" x14ac:dyDescent="0.25">
      <c r="A62" s="154"/>
      <c r="B62" s="86"/>
      <c r="C62" s="86"/>
      <c r="D62" s="86"/>
      <c r="E62" s="86"/>
      <c r="F62" s="86"/>
      <c r="G62" s="86"/>
      <c r="H62" s="86"/>
      <c r="I62" s="86"/>
      <c r="J62" s="86"/>
      <c r="K62" s="155"/>
    </row>
    <row r="63" spans="1:11" ht="21" customHeight="1" x14ac:dyDescent="0.25">
      <c r="A63" s="154"/>
      <c r="B63" s="86"/>
      <c r="C63" s="86"/>
      <c r="D63" s="86"/>
      <c r="E63" s="86"/>
      <c r="F63" s="86"/>
      <c r="G63" s="86"/>
      <c r="H63" s="86"/>
      <c r="I63" s="86"/>
      <c r="J63" s="86"/>
      <c r="K63" s="155"/>
    </row>
    <row r="64" spans="1:11" ht="21" customHeight="1" x14ac:dyDescent="0.25">
      <c r="A64" s="154"/>
      <c r="B64" s="86"/>
      <c r="C64" s="86"/>
      <c r="D64" s="86"/>
      <c r="E64" s="86"/>
      <c r="F64" s="86"/>
      <c r="G64" s="86"/>
      <c r="H64" s="86"/>
      <c r="I64" s="86"/>
      <c r="J64" s="86"/>
      <c r="K64" s="155"/>
    </row>
    <row r="65" spans="1:11" ht="21" customHeight="1" x14ac:dyDescent="0.25">
      <c r="A65" s="154"/>
      <c r="B65" s="86"/>
      <c r="C65" s="86"/>
      <c r="D65" s="86"/>
      <c r="E65" s="86"/>
      <c r="F65" s="86"/>
      <c r="G65" s="86"/>
      <c r="H65" s="86"/>
      <c r="I65" s="86"/>
      <c r="J65" s="86"/>
      <c r="K65" s="155"/>
    </row>
    <row r="66" spans="1:11" ht="21" customHeight="1" x14ac:dyDescent="0.25">
      <c r="A66" s="154"/>
      <c r="B66" s="86"/>
      <c r="C66" s="86"/>
      <c r="D66" s="86"/>
      <c r="E66" s="86"/>
      <c r="F66" s="86"/>
      <c r="G66" s="86"/>
      <c r="H66" s="86"/>
      <c r="I66" s="86"/>
      <c r="J66" s="86"/>
      <c r="K66" s="155"/>
    </row>
    <row r="67" spans="1:11" ht="21" customHeight="1" x14ac:dyDescent="0.25">
      <c r="A67" s="154"/>
      <c r="B67" s="86"/>
      <c r="C67" s="86"/>
      <c r="D67" s="86"/>
      <c r="E67" s="86"/>
      <c r="F67" s="86"/>
      <c r="G67" s="86"/>
      <c r="H67" s="86"/>
      <c r="I67" s="86"/>
      <c r="J67" s="86"/>
      <c r="K67" s="155"/>
    </row>
    <row r="68" spans="1:11" ht="21" customHeight="1" x14ac:dyDescent="0.25">
      <c r="A68" s="154"/>
      <c r="B68" s="86"/>
      <c r="C68" s="86"/>
      <c r="D68" s="86"/>
      <c r="E68" s="86"/>
      <c r="F68" s="86"/>
      <c r="G68" s="86"/>
      <c r="H68" s="86"/>
      <c r="I68" s="86"/>
      <c r="J68" s="86"/>
      <c r="K68" s="155"/>
    </row>
    <row r="69" spans="1:11" ht="21" customHeight="1" x14ac:dyDescent="0.25">
      <c r="A69" s="154"/>
      <c r="B69" s="86"/>
      <c r="C69" s="86"/>
      <c r="D69" s="86"/>
      <c r="E69" s="86"/>
      <c r="F69" s="86"/>
      <c r="G69" s="86"/>
      <c r="H69" s="86"/>
      <c r="I69" s="86"/>
      <c r="J69" s="86"/>
      <c r="K69" s="155"/>
    </row>
    <row r="70" spans="1:11" ht="21" customHeight="1" x14ac:dyDescent="0.25">
      <c r="A70" s="154"/>
      <c r="B70" s="86"/>
      <c r="C70" s="86"/>
      <c r="D70" s="86"/>
      <c r="E70" s="86"/>
      <c r="F70" s="86"/>
      <c r="G70" s="86"/>
      <c r="H70" s="86"/>
      <c r="I70" s="86"/>
      <c r="J70" s="86"/>
      <c r="K70" s="155"/>
    </row>
    <row r="71" spans="1:11" ht="21" customHeight="1" x14ac:dyDescent="0.25">
      <c r="A71" s="154"/>
      <c r="B71" s="86"/>
      <c r="C71" s="86"/>
      <c r="D71" s="86"/>
      <c r="E71" s="86"/>
      <c r="F71" s="86"/>
      <c r="G71" s="86"/>
      <c r="H71" s="86"/>
      <c r="I71" s="86"/>
      <c r="J71" s="86"/>
      <c r="K71" s="155"/>
    </row>
    <row r="72" spans="1:11" ht="21" customHeight="1" x14ac:dyDescent="0.25">
      <c r="A72" s="154"/>
      <c r="B72" s="86"/>
      <c r="C72" s="86"/>
      <c r="D72" s="86"/>
      <c r="E72" s="86"/>
      <c r="F72" s="86"/>
      <c r="G72" s="86"/>
      <c r="H72" s="86"/>
      <c r="I72" s="86"/>
      <c r="J72" s="86"/>
      <c r="K72" s="155"/>
    </row>
    <row r="73" spans="1:11" ht="21" customHeight="1" x14ac:dyDescent="0.25">
      <c r="A73" s="154"/>
      <c r="B73" s="86"/>
      <c r="C73" s="86"/>
      <c r="D73" s="86"/>
      <c r="E73" s="86"/>
      <c r="F73" s="86"/>
      <c r="G73" s="86"/>
      <c r="H73" s="86"/>
      <c r="I73" s="86"/>
      <c r="J73" s="86"/>
      <c r="K73" s="155"/>
    </row>
    <row r="74" spans="1:11" ht="21" customHeight="1" x14ac:dyDescent="0.25">
      <c r="A74" s="154"/>
      <c r="B74" s="86"/>
      <c r="C74" s="86"/>
      <c r="D74" s="86"/>
      <c r="E74" s="86"/>
      <c r="F74" s="86"/>
      <c r="G74" s="86"/>
      <c r="H74" s="86"/>
      <c r="I74" s="86"/>
      <c r="J74" s="86"/>
      <c r="K74" s="155"/>
    </row>
    <row r="75" spans="1:11" ht="21" customHeight="1" x14ac:dyDescent="0.25">
      <c r="A75" s="154"/>
      <c r="B75" s="86"/>
      <c r="C75" s="86"/>
      <c r="D75" s="86"/>
      <c r="E75" s="86"/>
      <c r="F75" s="86"/>
      <c r="G75" s="86"/>
      <c r="H75" s="86"/>
      <c r="I75" s="86"/>
      <c r="J75" s="86"/>
      <c r="K75" s="155"/>
    </row>
    <row r="76" spans="1:11" ht="30.75" customHeight="1" x14ac:dyDescent="0.25">
      <c r="A76" s="278" t="s">
        <v>196</v>
      </c>
      <c r="B76" s="279"/>
      <c r="C76" s="279"/>
      <c r="D76" s="279"/>
      <c r="E76" s="279"/>
      <c r="F76" s="99"/>
      <c r="G76" s="279" t="s">
        <v>197</v>
      </c>
      <c r="H76" s="279"/>
      <c r="I76" s="279"/>
      <c r="J76" s="279"/>
      <c r="K76" s="280"/>
    </row>
    <row r="77" spans="1:11" ht="21" customHeight="1" x14ac:dyDescent="0.25">
      <c r="A77" s="154"/>
      <c r="B77" s="86"/>
      <c r="C77" s="86"/>
      <c r="D77" s="86"/>
      <c r="E77" s="86"/>
      <c r="F77" s="86"/>
      <c r="G77" s="86"/>
      <c r="H77" s="86"/>
      <c r="I77" s="86"/>
      <c r="J77" s="86"/>
      <c r="K77" s="155"/>
    </row>
    <row r="78" spans="1:11" ht="21" customHeight="1" x14ac:dyDescent="0.25">
      <c r="A78" s="154"/>
      <c r="B78" s="86"/>
      <c r="C78" s="86"/>
      <c r="D78" s="86"/>
      <c r="E78" s="86"/>
      <c r="F78" s="86"/>
      <c r="G78" s="86"/>
      <c r="H78" s="86"/>
      <c r="I78" s="86"/>
      <c r="J78" s="86"/>
      <c r="K78" s="155"/>
    </row>
    <row r="79" spans="1:11" ht="21" customHeight="1" x14ac:dyDescent="0.25">
      <c r="A79" s="154"/>
      <c r="B79" s="86"/>
      <c r="C79" s="86"/>
      <c r="D79" s="86"/>
      <c r="E79" s="86"/>
      <c r="F79" s="86"/>
      <c r="G79" s="86"/>
      <c r="H79" s="86"/>
      <c r="I79" s="86"/>
      <c r="J79" s="86"/>
      <c r="K79" s="155"/>
    </row>
    <row r="80" spans="1:11" ht="21" customHeight="1" x14ac:dyDescent="0.25">
      <c r="A80" s="154"/>
      <c r="B80" s="86"/>
      <c r="C80" s="86"/>
      <c r="D80" s="86"/>
      <c r="E80" s="86"/>
      <c r="F80" s="86"/>
      <c r="G80" s="86"/>
      <c r="H80" s="86"/>
      <c r="I80" s="86"/>
      <c r="J80" s="86"/>
      <c r="K80" s="155"/>
    </row>
    <row r="81" spans="1:11" ht="21" customHeight="1" x14ac:dyDescent="0.25">
      <c r="A81" s="154"/>
      <c r="B81" s="86"/>
      <c r="C81" s="86"/>
      <c r="D81" s="86"/>
      <c r="E81" s="86"/>
      <c r="F81" s="86"/>
      <c r="G81" s="86"/>
      <c r="H81" s="86"/>
      <c r="I81" s="86"/>
      <c r="J81" s="86"/>
      <c r="K81" s="155"/>
    </row>
    <row r="82" spans="1:11" ht="21" customHeight="1" x14ac:dyDescent="0.25">
      <c r="A82" s="154"/>
      <c r="B82" s="86"/>
      <c r="C82" s="86"/>
      <c r="D82" s="86"/>
      <c r="E82" s="86"/>
      <c r="F82" s="86"/>
      <c r="G82" s="86"/>
      <c r="H82" s="86"/>
      <c r="I82" s="86"/>
      <c r="J82" s="86"/>
      <c r="K82" s="155"/>
    </row>
    <row r="83" spans="1:11" ht="21" customHeight="1" x14ac:dyDescent="0.25">
      <c r="A83" s="154"/>
      <c r="B83" s="86"/>
      <c r="C83" s="86"/>
      <c r="D83" s="86"/>
      <c r="E83" s="86"/>
      <c r="F83" s="86"/>
      <c r="G83" s="86"/>
      <c r="H83" s="86"/>
      <c r="I83" s="86"/>
      <c r="J83" s="86"/>
      <c r="K83" s="155"/>
    </row>
    <row r="84" spans="1:11" ht="21" customHeight="1" x14ac:dyDescent="0.25">
      <c r="A84" s="154"/>
      <c r="B84" s="86"/>
      <c r="C84" s="86"/>
      <c r="D84" s="86"/>
      <c r="E84" s="86"/>
      <c r="F84" s="86"/>
      <c r="G84" s="86"/>
      <c r="H84" s="86"/>
      <c r="I84" s="86"/>
      <c r="J84" s="86"/>
      <c r="K84" s="155"/>
    </row>
    <row r="85" spans="1:11" ht="21" customHeight="1" x14ac:dyDescent="0.25">
      <c r="A85" s="154"/>
      <c r="B85" s="86"/>
      <c r="C85" s="86"/>
      <c r="D85" s="86"/>
      <c r="E85" s="86"/>
      <c r="F85" s="86"/>
      <c r="G85" s="86"/>
      <c r="H85" s="86"/>
      <c r="I85" s="86"/>
      <c r="J85" s="86"/>
      <c r="K85" s="155"/>
    </row>
    <row r="86" spans="1:11" ht="21" customHeight="1" x14ac:dyDescent="0.25">
      <c r="A86" s="154"/>
      <c r="B86" s="86"/>
      <c r="C86" s="86"/>
      <c r="D86" s="86"/>
      <c r="E86" s="86"/>
      <c r="F86" s="86"/>
      <c r="G86" s="86"/>
      <c r="H86" s="86"/>
      <c r="I86" s="86"/>
      <c r="J86" s="86"/>
      <c r="K86" s="155"/>
    </row>
    <row r="87" spans="1:11" ht="21" customHeight="1" x14ac:dyDescent="0.25">
      <c r="A87" s="154"/>
      <c r="B87" s="86"/>
      <c r="C87" s="86"/>
      <c r="D87" s="86"/>
      <c r="E87" s="86"/>
      <c r="F87" s="86"/>
      <c r="G87" s="86"/>
      <c r="H87" s="86"/>
      <c r="I87" s="86"/>
      <c r="J87" s="86"/>
      <c r="K87" s="155"/>
    </row>
    <row r="88" spans="1:11" ht="21" customHeight="1" x14ac:dyDescent="0.25">
      <c r="A88" s="154"/>
      <c r="B88" s="86"/>
      <c r="C88" s="86"/>
      <c r="D88" s="86"/>
      <c r="E88" s="86"/>
      <c r="F88" s="86"/>
      <c r="G88" s="86"/>
      <c r="H88" s="86"/>
      <c r="I88" s="86"/>
      <c r="J88" s="86"/>
      <c r="K88" s="155"/>
    </row>
    <row r="89" spans="1:11" ht="21" customHeight="1" x14ac:dyDescent="0.25">
      <c r="A89" s="154"/>
      <c r="B89" s="86"/>
      <c r="C89" s="86"/>
      <c r="D89" s="86"/>
      <c r="E89" s="86"/>
      <c r="F89" s="86"/>
      <c r="G89" s="86"/>
      <c r="H89" s="86"/>
      <c r="I89" s="86"/>
      <c r="J89" s="86"/>
      <c r="K89" s="155"/>
    </row>
    <row r="90" spans="1:11" ht="21" customHeight="1" x14ac:dyDescent="0.25">
      <c r="A90" s="154"/>
      <c r="B90" s="86"/>
      <c r="C90" s="86"/>
      <c r="D90" s="86"/>
      <c r="E90" s="86"/>
      <c r="F90" s="86"/>
      <c r="G90" s="86"/>
      <c r="H90" s="86"/>
      <c r="I90" s="86"/>
      <c r="J90" s="86"/>
      <c r="K90" s="155"/>
    </row>
    <row r="91" spans="1:11" ht="21" customHeight="1" x14ac:dyDescent="0.25">
      <c r="A91" s="154"/>
      <c r="B91" s="86"/>
      <c r="C91" s="86"/>
      <c r="D91" s="86"/>
      <c r="E91" s="86"/>
      <c r="F91" s="86"/>
      <c r="G91" s="86"/>
      <c r="H91" s="86"/>
      <c r="I91" s="86"/>
      <c r="J91" s="86"/>
      <c r="K91" s="155"/>
    </row>
    <row r="92" spans="1:11" ht="16.5" x14ac:dyDescent="0.25">
      <c r="A92" s="156"/>
      <c r="B92" s="80"/>
      <c r="C92" s="81"/>
      <c r="D92" s="82"/>
      <c r="E92" s="79"/>
      <c r="F92" s="79"/>
      <c r="G92" s="79"/>
      <c r="H92" s="79"/>
      <c r="I92" s="83"/>
      <c r="J92" s="86"/>
      <c r="K92" s="155"/>
    </row>
    <row r="93" spans="1:11" ht="16.5" x14ac:dyDescent="0.25">
      <c r="A93" s="283" t="s">
        <v>16</v>
      </c>
      <c r="B93" s="284"/>
      <c r="C93" s="284"/>
      <c r="D93" s="284"/>
      <c r="E93" s="236"/>
      <c r="F93" s="236"/>
      <c r="G93" s="236"/>
      <c r="H93" s="236"/>
      <c r="I93" s="236"/>
      <c r="J93" s="86"/>
      <c r="K93" s="155"/>
    </row>
    <row r="94" spans="1:11" ht="33" customHeight="1" x14ac:dyDescent="0.25">
      <c r="A94" s="275" t="str">
        <f>+RESULTADOS!A25</f>
        <v xml:space="preserve">Nombres y Apellidos: </v>
      </c>
      <c r="B94" s="244"/>
      <c r="C94" s="244">
        <f>+'CARTILLA AD'!C76:G76</f>
        <v>0</v>
      </c>
      <c r="D94" s="244"/>
      <c r="E94" s="244"/>
      <c r="F94" s="244"/>
      <c r="G94" s="244"/>
      <c r="H94" s="244"/>
      <c r="I94" s="244"/>
      <c r="J94" s="244"/>
      <c r="K94" s="276"/>
    </row>
    <row r="95" spans="1:11" ht="17.25" customHeight="1" x14ac:dyDescent="0.25">
      <c r="A95" s="165" t="s">
        <v>14</v>
      </c>
      <c r="B95" s="158">
        <f>+'CARTILLA AD'!B77</f>
        <v>0</v>
      </c>
      <c r="C95" s="157"/>
      <c r="D95" s="158"/>
      <c r="E95" s="158"/>
      <c r="F95" s="158"/>
      <c r="G95" s="158"/>
      <c r="H95" s="158"/>
      <c r="I95" s="159"/>
      <c r="J95" s="160"/>
      <c r="K95" s="161"/>
    </row>
    <row r="96" spans="1:11" ht="16.5" x14ac:dyDescent="0.25">
      <c r="A96" s="87"/>
      <c r="B96" s="87"/>
      <c r="C96" s="87"/>
      <c r="D96" s="87"/>
      <c r="E96" s="87"/>
      <c r="F96" s="87"/>
      <c r="G96" s="87"/>
      <c r="H96" s="87"/>
      <c r="I96" s="87"/>
      <c r="J96" s="87"/>
      <c r="K96" s="87"/>
    </row>
  </sheetData>
  <mergeCells count="15">
    <mergeCell ref="A94:B94"/>
    <mergeCell ref="C94:K94"/>
    <mergeCell ref="A4:K5"/>
    <mergeCell ref="A6:K6"/>
    <mergeCell ref="A7:E7"/>
    <mergeCell ref="G7:K7"/>
    <mergeCell ref="A30:E30"/>
    <mergeCell ref="G30:K30"/>
    <mergeCell ref="A93:D93"/>
    <mergeCell ref="E93:I93"/>
    <mergeCell ref="A52:K53"/>
    <mergeCell ref="A54:E54"/>
    <mergeCell ref="G54:K54"/>
    <mergeCell ref="A76:E76"/>
    <mergeCell ref="G76:K76"/>
  </mergeCells>
  <printOptions horizontalCentered="1"/>
  <pageMargins left="0.70866141732283472" right="0.70866141732283472" top="0.74803149606299213" bottom="0.74803149606299213" header="0.31496062992125984" footer="0.31496062992125984"/>
  <pageSetup scale="64"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8"/>
  <sheetViews>
    <sheetView view="pageBreakPreview" topLeftCell="A44" zoomScale="50" zoomScaleNormal="49" zoomScaleSheetLayoutView="50" zoomScalePageLayoutView="40" workbookViewId="0">
      <selection activeCell="K128" sqref="K128"/>
    </sheetView>
  </sheetViews>
  <sheetFormatPr baseColWidth="10" defaultColWidth="11.42578125" defaultRowHeight="47.25" customHeight="1" x14ac:dyDescent="0.25"/>
  <cols>
    <col min="1" max="1" width="22.85546875" style="7" customWidth="1"/>
    <col min="2" max="2" width="66.28515625" style="6" customWidth="1"/>
    <col min="3" max="4" width="14.140625" style="6" customWidth="1"/>
    <col min="5" max="5" width="47.7109375" style="7" customWidth="1"/>
    <col min="6" max="6" width="38.140625" style="7" customWidth="1"/>
    <col min="7" max="7" width="34.28515625" style="6" customWidth="1"/>
    <col min="8" max="16384" width="11.42578125" style="6"/>
  </cols>
  <sheetData>
    <row r="1" spans="1:7" ht="15" customHeight="1" x14ac:dyDescent="0.25">
      <c r="A1" s="3"/>
      <c r="B1" s="4"/>
      <c r="C1" s="4"/>
      <c r="D1" s="4"/>
      <c r="E1" s="5"/>
      <c r="F1" s="5"/>
      <c r="G1" s="68"/>
    </row>
    <row r="2" spans="1:7" ht="90.75" customHeight="1" thickBot="1" x14ac:dyDescent="0.3">
      <c r="A2" s="69"/>
      <c r="G2" s="70"/>
    </row>
    <row r="3" spans="1:7" s="8" customFormat="1" ht="42" customHeight="1" x14ac:dyDescent="0.25">
      <c r="A3" s="292" t="s">
        <v>15</v>
      </c>
      <c r="B3" s="293"/>
      <c r="C3" s="293"/>
      <c r="D3" s="293"/>
      <c r="E3" s="293"/>
      <c r="F3" s="293"/>
      <c r="G3" s="294"/>
    </row>
    <row r="4" spans="1:7" s="8" customFormat="1" ht="43.5" customHeight="1" x14ac:dyDescent="0.25">
      <c r="A4" s="295" t="s">
        <v>163</v>
      </c>
      <c r="B4" s="296"/>
      <c r="C4" s="296"/>
      <c r="D4" s="296"/>
      <c r="E4" s="296"/>
      <c r="F4" s="296"/>
      <c r="G4" s="297"/>
    </row>
    <row r="5" spans="1:7" s="8" customFormat="1" ht="91.5" customHeight="1" x14ac:dyDescent="0.25">
      <c r="A5" s="298" t="s">
        <v>164</v>
      </c>
      <c r="B5" s="299"/>
      <c r="C5" s="299"/>
      <c r="D5" s="299"/>
      <c r="E5" s="299"/>
      <c r="F5" s="299"/>
      <c r="G5" s="300"/>
    </row>
    <row r="6" spans="1:7" s="8" customFormat="1" ht="36" customHeight="1" x14ac:dyDescent="0.25">
      <c r="A6" s="301" t="s">
        <v>18</v>
      </c>
      <c r="B6" s="302"/>
      <c r="C6" s="302"/>
      <c r="D6" s="302"/>
      <c r="E6" s="303" t="s">
        <v>13</v>
      </c>
      <c r="F6" s="304"/>
      <c r="G6" s="305"/>
    </row>
    <row r="7" spans="1:7" s="8" customFormat="1" ht="36" customHeight="1" x14ac:dyDescent="0.25">
      <c r="A7" s="306" t="s">
        <v>44</v>
      </c>
      <c r="B7" s="307"/>
      <c r="C7" s="307"/>
      <c r="D7" s="307"/>
      <c r="E7" s="307"/>
      <c r="F7" s="307"/>
      <c r="G7" s="308"/>
    </row>
    <row r="8" spans="1:7" s="8" customFormat="1" ht="36" customHeight="1" x14ac:dyDescent="0.25">
      <c r="A8" s="306" t="s">
        <v>45</v>
      </c>
      <c r="B8" s="307"/>
      <c r="C8" s="307"/>
      <c r="D8" s="307"/>
      <c r="E8" s="307"/>
      <c r="F8" s="307"/>
      <c r="G8" s="308"/>
    </row>
    <row r="9" spans="1:7" s="8" customFormat="1" ht="36" customHeight="1" x14ac:dyDescent="0.25">
      <c r="A9" s="306" t="s">
        <v>8</v>
      </c>
      <c r="B9" s="307"/>
      <c r="C9" s="307"/>
      <c r="D9" s="307"/>
      <c r="E9" s="307" t="s">
        <v>48</v>
      </c>
      <c r="F9" s="307"/>
      <c r="G9" s="308"/>
    </row>
    <row r="10" spans="1:7" s="8" customFormat="1" ht="36" customHeight="1" x14ac:dyDescent="0.25">
      <c r="A10" s="306" t="s">
        <v>9</v>
      </c>
      <c r="B10" s="307"/>
      <c r="C10" s="307"/>
      <c r="D10" s="307"/>
      <c r="E10" s="307" t="s">
        <v>49</v>
      </c>
      <c r="F10" s="307"/>
      <c r="G10" s="308"/>
    </row>
    <row r="11" spans="1:7" s="8" customFormat="1" ht="36" customHeight="1" x14ac:dyDescent="0.25">
      <c r="A11" s="289" t="s">
        <v>10</v>
      </c>
      <c r="B11" s="290"/>
      <c r="C11" s="290"/>
      <c r="D11" s="290"/>
      <c r="E11" s="290" t="s">
        <v>50</v>
      </c>
      <c r="F11" s="290"/>
      <c r="G11" s="291"/>
    </row>
    <row r="12" spans="1:7" s="8" customFormat="1" ht="36" customHeight="1" x14ac:dyDescent="0.25">
      <c r="A12" s="58" t="s">
        <v>132</v>
      </c>
      <c r="B12" s="314"/>
      <c r="C12" s="314"/>
      <c r="D12" s="315"/>
      <c r="E12" s="290" t="s">
        <v>64</v>
      </c>
      <c r="F12" s="290"/>
      <c r="G12" s="291"/>
    </row>
    <row r="13" spans="1:7" s="8" customFormat="1" ht="36" customHeight="1" x14ac:dyDescent="0.25">
      <c r="A13" s="59" t="s">
        <v>144</v>
      </c>
      <c r="B13" s="316"/>
      <c r="C13" s="316"/>
      <c r="D13" s="316"/>
      <c r="E13" s="290" t="s">
        <v>46</v>
      </c>
      <c r="F13" s="290"/>
      <c r="G13" s="291"/>
    </row>
    <row r="14" spans="1:7" s="8" customFormat="1" ht="49.5" customHeight="1" x14ac:dyDescent="0.25">
      <c r="A14" s="306" t="s">
        <v>25</v>
      </c>
      <c r="B14" s="307" t="s">
        <v>51</v>
      </c>
      <c r="C14" s="307"/>
      <c r="D14" s="307"/>
      <c r="E14" s="290" t="s">
        <v>120</v>
      </c>
      <c r="F14" s="290"/>
      <c r="G14" s="291"/>
    </row>
    <row r="15" spans="1:7" s="8" customFormat="1" ht="49.5" customHeight="1" x14ac:dyDescent="0.25">
      <c r="A15" s="306"/>
      <c r="B15" s="307" t="s">
        <v>52</v>
      </c>
      <c r="C15" s="307"/>
      <c r="D15" s="307"/>
      <c r="E15" s="290" t="s">
        <v>82</v>
      </c>
      <c r="F15" s="290"/>
      <c r="G15" s="291"/>
    </row>
    <row r="16" spans="1:7" s="8" customFormat="1" ht="36" customHeight="1" x14ac:dyDescent="0.25">
      <c r="A16" s="317" t="s">
        <v>24</v>
      </c>
      <c r="B16" s="318"/>
      <c r="C16" s="318"/>
      <c r="D16" s="318"/>
      <c r="E16" s="318"/>
      <c r="F16" s="318"/>
      <c r="G16" s="319"/>
    </row>
    <row r="17" spans="1:7" s="8" customFormat="1" ht="33" customHeight="1" x14ac:dyDescent="0.25">
      <c r="A17" s="309" t="s">
        <v>47</v>
      </c>
      <c r="B17" s="310"/>
      <c r="C17" s="310"/>
      <c r="D17" s="310"/>
      <c r="E17" s="307"/>
      <c r="F17" s="307"/>
      <c r="G17" s="308"/>
    </row>
    <row r="18" spans="1:7" s="8" customFormat="1" ht="33" customHeight="1" x14ac:dyDescent="0.25">
      <c r="A18" s="309" t="s">
        <v>83</v>
      </c>
      <c r="B18" s="310"/>
      <c r="C18" s="310"/>
      <c r="D18" s="310"/>
      <c r="E18" s="310"/>
      <c r="F18" s="310"/>
      <c r="G18" s="320"/>
    </row>
    <row r="19" spans="1:7" s="8" customFormat="1" ht="33" customHeight="1" x14ac:dyDescent="0.25">
      <c r="A19" s="309" t="s">
        <v>64</v>
      </c>
      <c r="B19" s="310"/>
      <c r="C19" s="310"/>
      <c r="D19" s="310"/>
      <c r="E19" s="311"/>
      <c r="F19" s="312"/>
      <c r="G19" s="313"/>
    </row>
    <row r="20" spans="1:7" s="8" customFormat="1" ht="33" customHeight="1" x14ac:dyDescent="0.25">
      <c r="A20" s="309" t="s">
        <v>19</v>
      </c>
      <c r="B20" s="310"/>
      <c r="C20" s="310"/>
      <c r="D20" s="310"/>
      <c r="E20" s="310"/>
      <c r="F20" s="310"/>
      <c r="G20" s="320"/>
    </row>
    <row r="21" spans="1:7" s="8" customFormat="1" ht="51" customHeight="1" x14ac:dyDescent="0.25">
      <c r="A21" s="26" t="s">
        <v>11</v>
      </c>
      <c r="B21" s="13"/>
      <c r="C21" s="321" t="s">
        <v>119</v>
      </c>
      <c r="D21" s="321"/>
      <c r="E21" s="23"/>
      <c r="F21" s="24" t="s">
        <v>155</v>
      </c>
      <c r="G21" s="25">
        <v>2</v>
      </c>
    </row>
    <row r="22" spans="1:7" ht="54" customHeight="1" x14ac:dyDescent="0.25">
      <c r="A22" s="322" t="s">
        <v>0</v>
      </c>
      <c r="B22" s="323"/>
      <c r="C22" s="324" t="s">
        <v>40</v>
      </c>
      <c r="D22" s="324" t="s">
        <v>115</v>
      </c>
      <c r="E22" s="325" t="s">
        <v>131</v>
      </c>
      <c r="F22" s="326"/>
      <c r="G22" s="327"/>
    </row>
    <row r="23" spans="1:7" ht="46.5" customHeight="1" x14ac:dyDescent="0.25">
      <c r="A23" s="322"/>
      <c r="B23" s="323"/>
      <c r="C23" s="324"/>
      <c r="D23" s="324"/>
      <c r="E23" s="328"/>
      <c r="F23" s="329"/>
      <c r="G23" s="330"/>
    </row>
    <row r="24" spans="1:7" ht="39.75" customHeight="1" x14ac:dyDescent="0.25">
      <c r="A24" s="28" t="s">
        <v>4</v>
      </c>
      <c r="B24" s="29" t="s">
        <v>28</v>
      </c>
      <c r="C24" s="30"/>
      <c r="D24" s="31">
        <f>+D25+D30+D39+D46+D52+D60</f>
        <v>0</v>
      </c>
      <c r="E24" s="331"/>
      <c r="F24" s="332"/>
      <c r="G24" s="333"/>
    </row>
    <row r="25" spans="1:7" ht="39.75" customHeight="1" x14ac:dyDescent="0.25">
      <c r="A25" s="28" t="s">
        <v>2</v>
      </c>
      <c r="B25" s="32" t="s">
        <v>1</v>
      </c>
      <c r="C25" s="30"/>
      <c r="D25" s="31">
        <f>SUM(D26:D29)</f>
        <v>0</v>
      </c>
      <c r="E25" s="331"/>
      <c r="F25" s="332"/>
      <c r="G25" s="333"/>
    </row>
    <row r="26" spans="1:7" ht="76.5" customHeight="1" x14ac:dyDescent="0.25">
      <c r="A26" s="33">
        <v>1.1000000000000001</v>
      </c>
      <c r="B26" s="34" t="s">
        <v>39</v>
      </c>
      <c r="C26" s="35">
        <v>1</v>
      </c>
      <c r="D26" s="35"/>
      <c r="E26" s="286"/>
      <c r="F26" s="287"/>
      <c r="G26" s="288"/>
    </row>
    <row r="27" spans="1:7" ht="82.5" customHeight="1" x14ac:dyDescent="0.25">
      <c r="A27" s="33">
        <f>A26+0.1</f>
        <v>1.2000000000000002</v>
      </c>
      <c r="B27" s="34" t="s">
        <v>112</v>
      </c>
      <c r="C27" s="35">
        <v>1</v>
      </c>
      <c r="D27" s="35"/>
      <c r="E27" s="286"/>
      <c r="F27" s="287"/>
      <c r="G27" s="288"/>
    </row>
    <row r="28" spans="1:7" ht="104.25" customHeight="1" x14ac:dyDescent="0.25">
      <c r="A28" s="33">
        <f>A27+0.1</f>
        <v>1.3000000000000003</v>
      </c>
      <c r="B28" s="34" t="s">
        <v>56</v>
      </c>
      <c r="C28" s="35">
        <v>2</v>
      </c>
      <c r="D28" s="35"/>
      <c r="E28" s="286"/>
      <c r="F28" s="287"/>
      <c r="G28" s="288"/>
    </row>
    <row r="29" spans="1:7" ht="69" customHeight="1" x14ac:dyDescent="0.25">
      <c r="A29" s="33">
        <f>A28+0.1</f>
        <v>1.4000000000000004</v>
      </c>
      <c r="B29" s="34" t="s">
        <v>109</v>
      </c>
      <c r="C29" s="35">
        <v>3</v>
      </c>
      <c r="D29" s="35"/>
      <c r="E29" s="286"/>
      <c r="F29" s="287"/>
      <c r="G29" s="288"/>
    </row>
    <row r="30" spans="1:7" ht="33.950000000000003" customHeight="1" x14ac:dyDescent="0.25">
      <c r="A30" s="28" t="s">
        <v>3</v>
      </c>
      <c r="B30" s="32" t="s">
        <v>32</v>
      </c>
      <c r="C30" s="30"/>
      <c r="D30" s="31">
        <f>SUM(D31:D38)</f>
        <v>0</v>
      </c>
      <c r="E30" s="331"/>
      <c r="F30" s="332"/>
      <c r="G30" s="333"/>
    </row>
    <row r="31" spans="1:7" ht="61.5" customHeight="1" x14ac:dyDescent="0.25">
      <c r="A31" s="33">
        <v>2.1</v>
      </c>
      <c r="B31" s="34" t="s">
        <v>84</v>
      </c>
      <c r="C31" s="35">
        <v>1</v>
      </c>
      <c r="D31" s="35"/>
      <c r="E31" s="286"/>
      <c r="F31" s="287"/>
      <c r="G31" s="288"/>
    </row>
    <row r="32" spans="1:7" ht="61.5" customHeight="1" x14ac:dyDescent="0.25">
      <c r="A32" s="33">
        <f t="shared" ref="A32:A38" si="0">A31+0.1</f>
        <v>2.2000000000000002</v>
      </c>
      <c r="B32" s="34" t="s">
        <v>53</v>
      </c>
      <c r="C32" s="35">
        <v>1</v>
      </c>
      <c r="D32" s="35"/>
      <c r="E32" s="286"/>
      <c r="F32" s="287"/>
      <c r="G32" s="288"/>
    </row>
    <row r="33" spans="1:7" ht="81" customHeight="1" x14ac:dyDescent="0.25">
      <c r="A33" s="33">
        <f t="shared" si="0"/>
        <v>2.3000000000000003</v>
      </c>
      <c r="B33" s="34" t="s">
        <v>65</v>
      </c>
      <c r="C33" s="35">
        <v>1</v>
      </c>
      <c r="D33" s="35"/>
      <c r="E33" s="286"/>
      <c r="F33" s="287"/>
      <c r="G33" s="288"/>
    </row>
    <row r="34" spans="1:7" ht="79.5" customHeight="1" x14ac:dyDescent="0.25">
      <c r="A34" s="33">
        <f t="shared" si="0"/>
        <v>2.4000000000000004</v>
      </c>
      <c r="B34" s="37" t="s">
        <v>117</v>
      </c>
      <c r="C34" s="35">
        <v>1</v>
      </c>
      <c r="D34" s="35"/>
      <c r="E34" s="286"/>
      <c r="F34" s="287"/>
      <c r="G34" s="288"/>
    </row>
    <row r="35" spans="1:7" ht="61.5" customHeight="1" x14ac:dyDescent="0.25">
      <c r="A35" s="33">
        <f t="shared" si="0"/>
        <v>2.5000000000000004</v>
      </c>
      <c r="B35" s="34" t="s">
        <v>113</v>
      </c>
      <c r="C35" s="35">
        <v>2</v>
      </c>
      <c r="D35" s="35"/>
      <c r="E35" s="286"/>
      <c r="F35" s="287"/>
      <c r="G35" s="288"/>
    </row>
    <row r="36" spans="1:7" ht="99" customHeight="1" x14ac:dyDescent="0.25">
      <c r="A36" s="33">
        <f t="shared" si="0"/>
        <v>2.6000000000000005</v>
      </c>
      <c r="B36" s="34" t="s">
        <v>56</v>
      </c>
      <c r="C36" s="35">
        <v>2</v>
      </c>
      <c r="D36" s="35"/>
      <c r="E36" s="286"/>
      <c r="F36" s="287"/>
      <c r="G36" s="288"/>
    </row>
    <row r="37" spans="1:7" ht="69" customHeight="1" x14ac:dyDescent="0.25">
      <c r="A37" s="33">
        <f t="shared" si="0"/>
        <v>2.7000000000000006</v>
      </c>
      <c r="B37" s="34" t="s">
        <v>54</v>
      </c>
      <c r="C37" s="35">
        <v>3</v>
      </c>
      <c r="D37" s="35"/>
      <c r="E37" s="286"/>
      <c r="F37" s="287"/>
      <c r="G37" s="288"/>
    </row>
    <row r="38" spans="1:7" ht="67.5" customHeight="1" x14ac:dyDescent="0.25">
      <c r="A38" s="33">
        <f t="shared" si="0"/>
        <v>2.8000000000000007</v>
      </c>
      <c r="B38" s="34" t="s">
        <v>96</v>
      </c>
      <c r="C38" s="35">
        <v>3</v>
      </c>
      <c r="D38" s="35"/>
      <c r="E38" s="286"/>
      <c r="F38" s="287"/>
      <c r="G38" s="288"/>
    </row>
    <row r="39" spans="1:7" ht="33.950000000000003" customHeight="1" x14ac:dyDescent="0.25">
      <c r="A39" s="28" t="s">
        <v>5</v>
      </c>
      <c r="B39" s="32" t="s">
        <v>31</v>
      </c>
      <c r="C39" s="30"/>
      <c r="D39" s="31">
        <f>SUM(D40:D45)</f>
        <v>0</v>
      </c>
      <c r="E39" s="331"/>
      <c r="F39" s="332"/>
      <c r="G39" s="333"/>
    </row>
    <row r="40" spans="1:7" ht="72" customHeight="1" x14ac:dyDescent="0.25">
      <c r="A40" s="33">
        <v>3.1</v>
      </c>
      <c r="B40" s="34" t="s">
        <v>59</v>
      </c>
      <c r="C40" s="35">
        <v>1</v>
      </c>
      <c r="D40" s="35"/>
      <c r="E40" s="286"/>
      <c r="F40" s="287"/>
      <c r="G40" s="288"/>
    </row>
    <row r="41" spans="1:7" ht="72" customHeight="1" x14ac:dyDescent="0.25">
      <c r="A41" s="33">
        <f>+A40+0.1</f>
        <v>3.2</v>
      </c>
      <c r="B41" s="37" t="s">
        <v>160</v>
      </c>
      <c r="C41" s="35">
        <v>1</v>
      </c>
      <c r="D41" s="35"/>
      <c r="E41" s="286"/>
      <c r="F41" s="287"/>
      <c r="G41" s="288"/>
    </row>
    <row r="42" spans="1:7" ht="72" customHeight="1" x14ac:dyDescent="0.25">
      <c r="A42" s="33">
        <f>+A41+0.1</f>
        <v>3.3000000000000003</v>
      </c>
      <c r="B42" s="34" t="s">
        <v>153</v>
      </c>
      <c r="C42" s="35">
        <v>2</v>
      </c>
      <c r="D42" s="35"/>
      <c r="E42" s="286"/>
      <c r="F42" s="287"/>
      <c r="G42" s="288"/>
    </row>
    <row r="43" spans="1:7" ht="72" customHeight="1" x14ac:dyDescent="0.25">
      <c r="A43" s="33">
        <f>+A42+0.1</f>
        <v>3.4000000000000004</v>
      </c>
      <c r="B43" s="37" t="s">
        <v>118</v>
      </c>
      <c r="C43" s="35">
        <v>2</v>
      </c>
      <c r="D43" s="35"/>
      <c r="E43" s="286"/>
      <c r="F43" s="287"/>
      <c r="G43" s="288"/>
    </row>
    <row r="44" spans="1:7" ht="72" customHeight="1" x14ac:dyDescent="0.25">
      <c r="A44" s="33">
        <f>+A43+0.1</f>
        <v>3.5000000000000004</v>
      </c>
      <c r="B44" s="34" t="s">
        <v>55</v>
      </c>
      <c r="C44" s="35">
        <v>2</v>
      </c>
      <c r="D44" s="35"/>
      <c r="E44" s="286"/>
      <c r="F44" s="287"/>
      <c r="G44" s="288"/>
    </row>
    <row r="45" spans="1:7" ht="72" customHeight="1" x14ac:dyDescent="0.25">
      <c r="A45" s="33">
        <f>+A44+0.1</f>
        <v>3.6000000000000005</v>
      </c>
      <c r="B45" s="34" t="s">
        <v>97</v>
      </c>
      <c r="C45" s="35">
        <v>3</v>
      </c>
      <c r="D45" s="35"/>
      <c r="E45" s="286"/>
      <c r="F45" s="287"/>
      <c r="G45" s="288"/>
    </row>
    <row r="46" spans="1:7" ht="33.950000000000003" customHeight="1" x14ac:dyDescent="0.25">
      <c r="A46" s="28" t="s">
        <v>6</v>
      </c>
      <c r="B46" s="32" t="s">
        <v>30</v>
      </c>
      <c r="C46" s="30"/>
      <c r="D46" s="31">
        <f>SUM(D47:D51)</f>
        <v>0</v>
      </c>
      <c r="E46" s="331"/>
      <c r="F46" s="332"/>
      <c r="G46" s="333"/>
    </row>
    <row r="47" spans="1:7" ht="93.75" customHeight="1" x14ac:dyDescent="0.25">
      <c r="A47" s="33">
        <v>4.0999999999999996</v>
      </c>
      <c r="B47" s="37" t="s">
        <v>98</v>
      </c>
      <c r="C47" s="35">
        <v>1</v>
      </c>
      <c r="D47" s="35"/>
      <c r="E47" s="286"/>
      <c r="F47" s="287"/>
      <c r="G47" s="288"/>
    </row>
    <row r="48" spans="1:7" ht="93.75" customHeight="1" x14ac:dyDescent="0.25">
      <c r="A48" s="33">
        <f>A47+0.1</f>
        <v>4.1999999999999993</v>
      </c>
      <c r="B48" s="34" t="s">
        <v>66</v>
      </c>
      <c r="C48" s="35">
        <v>1</v>
      </c>
      <c r="D48" s="35"/>
      <c r="E48" s="286"/>
      <c r="F48" s="287"/>
      <c r="G48" s="288"/>
    </row>
    <row r="49" spans="1:7" ht="93.75" customHeight="1" x14ac:dyDescent="0.25">
      <c r="A49" s="33">
        <v>4.3</v>
      </c>
      <c r="B49" s="34" t="s">
        <v>63</v>
      </c>
      <c r="C49" s="35">
        <v>2</v>
      </c>
      <c r="D49" s="35"/>
      <c r="E49" s="286"/>
      <c r="F49" s="287"/>
      <c r="G49" s="288"/>
    </row>
    <row r="50" spans="1:7" ht="93.75" customHeight="1" x14ac:dyDescent="0.25">
      <c r="A50" s="33">
        <v>4.4000000000000004</v>
      </c>
      <c r="B50" s="36" t="s">
        <v>99</v>
      </c>
      <c r="C50" s="35">
        <v>3</v>
      </c>
      <c r="D50" s="35"/>
      <c r="E50" s="286"/>
      <c r="F50" s="287"/>
      <c r="G50" s="288"/>
    </row>
    <row r="51" spans="1:7" ht="93.75" customHeight="1" x14ac:dyDescent="0.25">
      <c r="A51" s="33">
        <v>4.5</v>
      </c>
      <c r="B51" s="34" t="s">
        <v>94</v>
      </c>
      <c r="C51" s="35">
        <v>3</v>
      </c>
      <c r="D51" s="35"/>
      <c r="E51" s="286"/>
      <c r="F51" s="287"/>
      <c r="G51" s="288"/>
    </row>
    <row r="52" spans="1:7" ht="33.950000000000003" customHeight="1" x14ac:dyDescent="0.25">
      <c r="A52" s="28" t="s">
        <v>7</v>
      </c>
      <c r="B52" s="32" t="s">
        <v>33</v>
      </c>
      <c r="C52" s="30"/>
      <c r="D52" s="31">
        <f>SUM(D53:D59)</f>
        <v>0</v>
      </c>
      <c r="E52" s="331"/>
      <c r="F52" s="332"/>
      <c r="G52" s="333"/>
    </row>
    <row r="53" spans="1:7" ht="85.5" customHeight="1" x14ac:dyDescent="0.25">
      <c r="A53" s="33">
        <v>5.0999999999999996</v>
      </c>
      <c r="B53" s="34" t="s">
        <v>80</v>
      </c>
      <c r="C53" s="35">
        <v>1</v>
      </c>
      <c r="D53" s="35"/>
      <c r="E53" s="286"/>
      <c r="F53" s="287"/>
      <c r="G53" s="288"/>
    </row>
    <row r="54" spans="1:7" ht="85.5" customHeight="1" x14ac:dyDescent="0.25">
      <c r="A54" s="33">
        <f t="shared" ref="A54:A59" si="1">A53+0.1</f>
        <v>5.1999999999999993</v>
      </c>
      <c r="B54" s="34" t="s">
        <v>58</v>
      </c>
      <c r="C54" s="35">
        <v>1</v>
      </c>
      <c r="D54" s="35"/>
      <c r="E54" s="286"/>
      <c r="F54" s="287"/>
      <c r="G54" s="288"/>
    </row>
    <row r="55" spans="1:7" ht="102" customHeight="1" x14ac:dyDescent="0.25">
      <c r="A55" s="33">
        <f t="shared" si="1"/>
        <v>5.2999999999999989</v>
      </c>
      <c r="B55" s="34" t="s">
        <v>57</v>
      </c>
      <c r="C55" s="35">
        <v>1</v>
      </c>
      <c r="D55" s="35"/>
      <c r="E55" s="286"/>
      <c r="F55" s="287"/>
      <c r="G55" s="288"/>
    </row>
    <row r="56" spans="1:7" ht="85.5" customHeight="1" x14ac:dyDescent="0.25">
      <c r="A56" s="33">
        <f t="shared" si="1"/>
        <v>5.3999999999999986</v>
      </c>
      <c r="B56" s="37" t="s">
        <v>100</v>
      </c>
      <c r="C56" s="35">
        <v>2</v>
      </c>
      <c r="D56" s="35"/>
      <c r="E56" s="286"/>
      <c r="F56" s="287"/>
      <c r="G56" s="288"/>
    </row>
    <row r="57" spans="1:7" ht="85.5" customHeight="1" x14ac:dyDescent="0.25">
      <c r="A57" s="33">
        <f t="shared" si="1"/>
        <v>5.4999999999999982</v>
      </c>
      <c r="B57" s="36" t="s">
        <v>101</v>
      </c>
      <c r="C57" s="35">
        <v>2</v>
      </c>
      <c r="D57" s="35"/>
      <c r="E57" s="286"/>
      <c r="F57" s="287"/>
      <c r="G57" s="288"/>
    </row>
    <row r="58" spans="1:7" ht="85.5" customHeight="1" x14ac:dyDescent="0.25">
      <c r="A58" s="33">
        <f t="shared" si="1"/>
        <v>5.5999999999999979</v>
      </c>
      <c r="B58" s="34" t="s">
        <v>68</v>
      </c>
      <c r="C58" s="35">
        <v>3</v>
      </c>
      <c r="D58" s="35"/>
      <c r="E58" s="286"/>
      <c r="F58" s="287"/>
      <c r="G58" s="288"/>
    </row>
    <row r="59" spans="1:7" ht="118.5" customHeight="1" x14ac:dyDescent="0.25">
      <c r="A59" s="33">
        <f t="shared" si="1"/>
        <v>5.6999999999999975</v>
      </c>
      <c r="B59" s="34" t="s">
        <v>69</v>
      </c>
      <c r="C59" s="35">
        <v>3</v>
      </c>
      <c r="D59" s="35"/>
      <c r="E59" s="286"/>
      <c r="F59" s="287"/>
      <c r="G59" s="288"/>
    </row>
    <row r="60" spans="1:7" ht="33.950000000000003" customHeight="1" x14ac:dyDescent="0.25">
      <c r="A60" s="28" t="s">
        <v>29</v>
      </c>
      <c r="B60" s="32" t="s">
        <v>34</v>
      </c>
      <c r="C60" s="30"/>
      <c r="D60" s="31">
        <f>SUM(D61:D67)</f>
        <v>0</v>
      </c>
      <c r="E60" s="331"/>
      <c r="F60" s="332"/>
      <c r="G60" s="333"/>
    </row>
    <row r="61" spans="1:7" ht="63.75" customHeight="1" x14ac:dyDescent="0.25">
      <c r="A61" s="33">
        <v>6.1</v>
      </c>
      <c r="B61" s="34" t="s">
        <v>111</v>
      </c>
      <c r="C61" s="35">
        <v>1</v>
      </c>
      <c r="D61" s="35"/>
      <c r="E61" s="286"/>
      <c r="F61" s="287"/>
      <c r="G61" s="288"/>
    </row>
    <row r="62" spans="1:7" ht="80.25" customHeight="1" x14ac:dyDescent="0.25">
      <c r="A62" s="33">
        <f t="shared" ref="A62:A67" si="2">A61+0.1</f>
        <v>6.1999999999999993</v>
      </c>
      <c r="B62" s="34" t="s">
        <v>86</v>
      </c>
      <c r="C62" s="35">
        <v>1</v>
      </c>
      <c r="D62" s="35"/>
      <c r="E62" s="286"/>
      <c r="F62" s="287"/>
      <c r="G62" s="288"/>
    </row>
    <row r="63" spans="1:7" ht="63.75" customHeight="1" x14ac:dyDescent="0.25">
      <c r="A63" s="33">
        <f t="shared" si="2"/>
        <v>6.2999999999999989</v>
      </c>
      <c r="B63" s="34" t="s">
        <v>85</v>
      </c>
      <c r="C63" s="35">
        <v>1</v>
      </c>
      <c r="D63" s="35"/>
      <c r="E63" s="286"/>
      <c r="F63" s="287"/>
      <c r="G63" s="288"/>
    </row>
    <row r="64" spans="1:7" ht="63.75" customHeight="1" x14ac:dyDescent="0.25">
      <c r="A64" s="33">
        <f t="shared" si="2"/>
        <v>6.3999999999999986</v>
      </c>
      <c r="B64" s="37" t="s">
        <v>88</v>
      </c>
      <c r="C64" s="39">
        <v>2</v>
      </c>
      <c r="D64" s="39"/>
      <c r="E64" s="286"/>
      <c r="F64" s="287"/>
      <c r="G64" s="288"/>
    </row>
    <row r="65" spans="1:7" ht="81.75" customHeight="1" x14ac:dyDescent="0.25">
      <c r="A65" s="33">
        <f t="shared" si="2"/>
        <v>6.4999999999999982</v>
      </c>
      <c r="B65" s="37" t="s">
        <v>87</v>
      </c>
      <c r="C65" s="39">
        <v>2</v>
      </c>
      <c r="D65" s="39"/>
      <c r="E65" s="286"/>
      <c r="F65" s="287"/>
      <c r="G65" s="288"/>
    </row>
    <row r="66" spans="1:7" ht="63.75" customHeight="1" x14ac:dyDescent="0.25">
      <c r="A66" s="33">
        <f t="shared" si="2"/>
        <v>6.5999999999999979</v>
      </c>
      <c r="B66" s="34" t="s">
        <v>95</v>
      </c>
      <c r="C66" s="35">
        <v>3</v>
      </c>
      <c r="D66" s="35"/>
      <c r="E66" s="286"/>
      <c r="F66" s="287"/>
      <c r="G66" s="288"/>
    </row>
    <row r="67" spans="1:7" ht="63.75" customHeight="1" x14ac:dyDescent="0.25">
      <c r="A67" s="33">
        <f t="shared" si="2"/>
        <v>6.6999999999999975</v>
      </c>
      <c r="B67" s="37" t="s">
        <v>108</v>
      </c>
      <c r="C67" s="35">
        <v>3</v>
      </c>
      <c r="D67" s="35"/>
      <c r="E67" s="286"/>
      <c r="F67" s="287"/>
      <c r="G67" s="288"/>
    </row>
    <row r="68" spans="1:7" ht="33.950000000000003" customHeight="1" x14ac:dyDescent="0.25">
      <c r="A68" s="28" t="s">
        <v>93</v>
      </c>
      <c r="B68" s="32" t="s">
        <v>26</v>
      </c>
      <c r="C68" s="30"/>
      <c r="D68" s="31">
        <f>+D69+D76+D83+D94+D100+D103</f>
        <v>0</v>
      </c>
      <c r="E68" s="331"/>
      <c r="F68" s="332"/>
      <c r="G68" s="333"/>
    </row>
    <row r="69" spans="1:7" ht="33.950000000000003" customHeight="1" x14ac:dyDescent="0.25">
      <c r="A69" s="28" t="s">
        <v>2</v>
      </c>
      <c r="B69" s="32" t="s">
        <v>20</v>
      </c>
      <c r="C69" s="30"/>
      <c r="D69" s="31">
        <f>SUM(D70:D75)</f>
        <v>0</v>
      </c>
      <c r="E69" s="331"/>
      <c r="F69" s="332"/>
      <c r="G69" s="333"/>
    </row>
    <row r="70" spans="1:7" ht="130.5" customHeight="1" x14ac:dyDescent="0.25">
      <c r="A70" s="33">
        <v>1.1000000000000001</v>
      </c>
      <c r="B70" s="38" t="s">
        <v>135</v>
      </c>
      <c r="C70" s="39">
        <v>2</v>
      </c>
      <c r="D70" s="39"/>
      <c r="E70" s="286"/>
      <c r="F70" s="287"/>
      <c r="G70" s="288"/>
    </row>
    <row r="71" spans="1:7" ht="78.75" customHeight="1" x14ac:dyDescent="0.25">
      <c r="A71" s="33">
        <f>A70+0.1</f>
        <v>1.2000000000000002</v>
      </c>
      <c r="B71" s="34" t="s">
        <v>71</v>
      </c>
      <c r="C71" s="35">
        <v>2</v>
      </c>
      <c r="D71" s="35"/>
      <c r="E71" s="286"/>
      <c r="F71" s="287"/>
      <c r="G71" s="288"/>
    </row>
    <row r="72" spans="1:7" ht="71.25" customHeight="1" x14ac:dyDescent="0.25">
      <c r="A72" s="33">
        <f>A71+0.1</f>
        <v>1.3000000000000003</v>
      </c>
      <c r="B72" s="37" t="s">
        <v>107</v>
      </c>
      <c r="C72" s="35">
        <v>3</v>
      </c>
      <c r="D72" s="35"/>
      <c r="E72" s="286"/>
      <c r="F72" s="287"/>
      <c r="G72" s="288"/>
    </row>
    <row r="73" spans="1:7" ht="70.5" customHeight="1" x14ac:dyDescent="0.25">
      <c r="A73" s="33">
        <f>A72+0.1</f>
        <v>1.4000000000000004</v>
      </c>
      <c r="B73" s="37" t="s">
        <v>106</v>
      </c>
      <c r="C73" s="35">
        <v>3</v>
      </c>
      <c r="D73" s="35"/>
      <c r="E73" s="286"/>
      <c r="F73" s="287"/>
      <c r="G73" s="288"/>
    </row>
    <row r="74" spans="1:7" ht="70.5" customHeight="1" x14ac:dyDescent="0.25">
      <c r="A74" s="33">
        <f>A73+0.1</f>
        <v>1.5000000000000004</v>
      </c>
      <c r="B74" s="37" t="s">
        <v>105</v>
      </c>
      <c r="C74" s="35">
        <v>3</v>
      </c>
      <c r="D74" s="35"/>
      <c r="E74" s="286"/>
      <c r="F74" s="287"/>
      <c r="G74" s="288"/>
    </row>
    <row r="75" spans="1:7" ht="78" customHeight="1" x14ac:dyDescent="0.25">
      <c r="A75" s="33">
        <f>A74+0.1</f>
        <v>1.6000000000000005</v>
      </c>
      <c r="B75" s="37" t="s">
        <v>104</v>
      </c>
      <c r="C75" s="35">
        <v>3</v>
      </c>
      <c r="D75" s="35"/>
      <c r="E75" s="286"/>
      <c r="F75" s="287"/>
      <c r="G75" s="288"/>
    </row>
    <row r="76" spans="1:7" ht="33.950000000000003" customHeight="1" x14ac:dyDescent="0.25">
      <c r="A76" s="28" t="s">
        <v>3</v>
      </c>
      <c r="B76" s="32" t="s">
        <v>27</v>
      </c>
      <c r="C76" s="30"/>
      <c r="D76" s="31">
        <f>SUM(D77:D118)</f>
        <v>0</v>
      </c>
      <c r="E76" s="331"/>
      <c r="F76" s="332"/>
      <c r="G76" s="333"/>
    </row>
    <row r="77" spans="1:7" ht="104.25" customHeight="1" x14ac:dyDescent="0.25">
      <c r="A77" s="33">
        <v>2.1</v>
      </c>
      <c r="B77" s="34" t="s">
        <v>72</v>
      </c>
      <c r="C77" s="35">
        <v>1</v>
      </c>
      <c r="D77" s="35"/>
      <c r="E77" s="286"/>
      <c r="F77" s="287"/>
      <c r="G77" s="288"/>
    </row>
    <row r="78" spans="1:7" ht="96" customHeight="1" x14ac:dyDescent="0.25">
      <c r="A78" s="33">
        <f>A77+0.1</f>
        <v>2.2000000000000002</v>
      </c>
      <c r="B78" s="40" t="s">
        <v>73</v>
      </c>
      <c r="C78" s="35">
        <v>1</v>
      </c>
      <c r="D78" s="35"/>
      <c r="E78" s="286"/>
      <c r="F78" s="287"/>
      <c r="G78" s="288"/>
    </row>
    <row r="79" spans="1:7" ht="79.5" customHeight="1" x14ac:dyDescent="0.25">
      <c r="A79" s="33">
        <f>A78+0.1</f>
        <v>2.3000000000000003</v>
      </c>
      <c r="B79" s="40" t="s">
        <v>81</v>
      </c>
      <c r="C79" s="35">
        <v>1</v>
      </c>
      <c r="D79" s="35"/>
      <c r="E79" s="286"/>
      <c r="F79" s="287"/>
      <c r="G79" s="288"/>
    </row>
    <row r="80" spans="1:7" ht="95.25" customHeight="1" x14ac:dyDescent="0.25">
      <c r="A80" s="33">
        <f>A79+0.1</f>
        <v>2.4000000000000004</v>
      </c>
      <c r="B80" s="37" t="s">
        <v>102</v>
      </c>
      <c r="C80" s="35">
        <v>1</v>
      </c>
      <c r="D80" s="35"/>
      <c r="E80" s="286"/>
      <c r="F80" s="287"/>
      <c r="G80" s="288"/>
    </row>
    <row r="81" spans="1:7" ht="79.5" customHeight="1" x14ac:dyDescent="0.25">
      <c r="A81" s="33">
        <f>A80+0.1</f>
        <v>2.5000000000000004</v>
      </c>
      <c r="B81" s="37" t="s">
        <v>133</v>
      </c>
      <c r="C81" s="35">
        <v>1</v>
      </c>
      <c r="D81" s="35"/>
      <c r="E81" s="286"/>
      <c r="F81" s="287"/>
      <c r="G81" s="288"/>
    </row>
    <row r="82" spans="1:7" ht="79.5" customHeight="1" x14ac:dyDescent="0.25">
      <c r="A82" s="33">
        <f>A81+0.1</f>
        <v>2.6000000000000005</v>
      </c>
      <c r="B82" s="37" t="s">
        <v>74</v>
      </c>
      <c r="C82" s="35">
        <v>1</v>
      </c>
      <c r="D82" s="35"/>
      <c r="E82" s="286"/>
      <c r="F82" s="287"/>
      <c r="G82" s="288"/>
    </row>
    <row r="83" spans="1:7" ht="33.950000000000003" customHeight="1" x14ac:dyDescent="0.25">
      <c r="A83" s="28" t="s">
        <v>5</v>
      </c>
      <c r="B83" s="32" t="s">
        <v>21</v>
      </c>
      <c r="C83" s="30"/>
      <c r="D83" s="31">
        <f>SUM(D84:D93)</f>
        <v>0</v>
      </c>
      <c r="E83" s="331"/>
      <c r="F83" s="332"/>
      <c r="G83" s="333"/>
    </row>
    <row r="84" spans="1:7" ht="66.75" customHeight="1" x14ac:dyDescent="0.25">
      <c r="A84" s="33">
        <v>3.1</v>
      </c>
      <c r="B84" s="34" t="s">
        <v>38</v>
      </c>
      <c r="C84" s="35">
        <v>1</v>
      </c>
      <c r="D84" s="35"/>
      <c r="E84" s="286"/>
      <c r="F84" s="287"/>
      <c r="G84" s="288"/>
    </row>
    <row r="85" spans="1:7" ht="108.75" customHeight="1" x14ac:dyDescent="0.25">
      <c r="A85" s="33">
        <f>+A84+0.1</f>
        <v>3.2</v>
      </c>
      <c r="B85" s="34" t="s">
        <v>75</v>
      </c>
      <c r="C85" s="35">
        <v>1</v>
      </c>
      <c r="D85" s="35"/>
      <c r="E85" s="286"/>
      <c r="F85" s="287"/>
      <c r="G85" s="288"/>
    </row>
    <row r="86" spans="1:7" ht="111" customHeight="1" x14ac:dyDescent="0.25">
      <c r="A86" s="33">
        <f t="shared" ref="A86:A92" si="3">+A85+0.1</f>
        <v>3.3000000000000003</v>
      </c>
      <c r="B86" s="34" t="s">
        <v>157</v>
      </c>
      <c r="C86" s="35">
        <v>1</v>
      </c>
      <c r="D86" s="35"/>
      <c r="E86" s="286"/>
      <c r="F86" s="287"/>
      <c r="G86" s="288"/>
    </row>
    <row r="87" spans="1:7" ht="121.5" customHeight="1" x14ac:dyDescent="0.25">
      <c r="A87" s="33">
        <f t="shared" si="3"/>
        <v>3.4000000000000004</v>
      </c>
      <c r="B87" s="34" t="s">
        <v>156</v>
      </c>
      <c r="C87" s="35">
        <v>2</v>
      </c>
      <c r="D87" s="35"/>
      <c r="E87" s="286"/>
      <c r="F87" s="287"/>
      <c r="G87" s="288"/>
    </row>
    <row r="88" spans="1:7" ht="82.5" customHeight="1" x14ac:dyDescent="0.25">
      <c r="A88" s="33">
        <f t="shared" si="3"/>
        <v>3.5000000000000004</v>
      </c>
      <c r="B88" s="38" t="s">
        <v>158</v>
      </c>
      <c r="C88" s="35">
        <v>2</v>
      </c>
      <c r="D88" s="35"/>
      <c r="E88" s="286"/>
      <c r="F88" s="287"/>
      <c r="G88" s="288"/>
    </row>
    <row r="89" spans="1:7" ht="119.25" customHeight="1" x14ac:dyDescent="0.25">
      <c r="A89" s="33">
        <f t="shared" si="3"/>
        <v>3.6000000000000005</v>
      </c>
      <c r="B89" s="38" t="s">
        <v>141</v>
      </c>
      <c r="C89" s="35">
        <v>2</v>
      </c>
      <c r="D89" s="35"/>
      <c r="E89" s="286"/>
      <c r="F89" s="287"/>
      <c r="G89" s="288"/>
    </row>
    <row r="90" spans="1:7" ht="77.25" customHeight="1" x14ac:dyDescent="0.25">
      <c r="A90" s="33">
        <f t="shared" si="3"/>
        <v>3.7000000000000006</v>
      </c>
      <c r="B90" s="37" t="s">
        <v>114</v>
      </c>
      <c r="C90" s="35">
        <v>2</v>
      </c>
      <c r="D90" s="35"/>
      <c r="E90" s="286"/>
      <c r="F90" s="287"/>
      <c r="G90" s="288"/>
    </row>
    <row r="91" spans="1:7" ht="79.5" customHeight="1" x14ac:dyDescent="0.25">
      <c r="A91" s="33">
        <f t="shared" si="3"/>
        <v>3.8000000000000007</v>
      </c>
      <c r="B91" s="37" t="s">
        <v>43</v>
      </c>
      <c r="C91" s="35">
        <v>2</v>
      </c>
      <c r="D91" s="35"/>
      <c r="E91" s="286"/>
      <c r="F91" s="287"/>
      <c r="G91" s="288"/>
    </row>
    <row r="92" spans="1:7" ht="63.75" customHeight="1" x14ac:dyDescent="0.25">
      <c r="A92" s="33">
        <f t="shared" si="3"/>
        <v>3.9000000000000008</v>
      </c>
      <c r="B92" s="37" t="s">
        <v>70</v>
      </c>
      <c r="C92" s="39">
        <v>2</v>
      </c>
      <c r="D92" s="39"/>
      <c r="E92" s="286"/>
      <c r="F92" s="287"/>
      <c r="G92" s="288"/>
    </row>
    <row r="93" spans="1:7" ht="117.75" customHeight="1" x14ac:dyDescent="0.25">
      <c r="A93" s="41">
        <v>3.1</v>
      </c>
      <c r="B93" s="37" t="s">
        <v>159</v>
      </c>
      <c r="C93" s="35">
        <v>3</v>
      </c>
      <c r="D93" s="35"/>
      <c r="E93" s="286"/>
      <c r="F93" s="287"/>
      <c r="G93" s="288"/>
    </row>
    <row r="94" spans="1:7" ht="33.950000000000003" customHeight="1" x14ac:dyDescent="0.25">
      <c r="A94" s="28" t="s">
        <v>6</v>
      </c>
      <c r="B94" s="32" t="s">
        <v>22</v>
      </c>
      <c r="C94" s="30"/>
      <c r="D94" s="31">
        <f>SUM(D95:D99)</f>
        <v>0</v>
      </c>
      <c r="E94" s="331"/>
      <c r="F94" s="332"/>
      <c r="G94" s="333"/>
    </row>
    <row r="95" spans="1:7" s="9" customFormat="1" ht="73.5" customHeight="1" x14ac:dyDescent="0.25">
      <c r="A95" s="33">
        <v>4.0999999999999996</v>
      </c>
      <c r="B95" s="37" t="s">
        <v>89</v>
      </c>
      <c r="C95" s="35">
        <v>1</v>
      </c>
      <c r="D95" s="35"/>
      <c r="E95" s="286"/>
      <c r="F95" s="287"/>
      <c r="G95" s="288"/>
    </row>
    <row r="96" spans="1:7" s="9" customFormat="1" ht="78" customHeight="1" x14ac:dyDescent="0.25">
      <c r="A96" s="33">
        <f>A95+0.1</f>
        <v>4.1999999999999993</v>
      </c>
      <c r="B96" s="37" t="s">
        <v>116</v>
      </c>
      <c r="C96" s="35">
        <v>2</v>
      </c>
      <c r="D96" s="35"/>
      <c r="E96" s="286"/>
      <c r="F96" s="287"/>
      <c r="G96" s="288"/>
    </row>
    <row r="97" spans="1:7" s="9" customFormat="1" ht="73.5" customHeight="1" x14ac:dyDescent="0.25">
      <c r="A97" s="33">
        <f>A96+0.1</f>
        <v>4.2999999999999989</v>
      </c>
      <c r="B97" s="37" t="s">
        <v>90</v>
      </c>
      <c r="C97" s="35">
        <v>2</v>
      </c>
      <c r="D97" s="35"/>
      <c r="E97" s="286"/>
      <c r="F97" s="287"/>
      <c r="G97" s="288"/>
    </row>
    <row r="98" spans="1:7" s="9" customFormat="1" ht="73.5" customHeight="1" x14ac:dyDescent="0.25">
      <c r="A98" s="33">
        <f>A97+0.1</f>
        <v>4.3999999999999986</v>
      </c>
      <c r="B98" s="42" t="s">
        <v>91</v>
      </c>
      <c r="C98" s="35">
        <v>3</v>
      </c>
      <c r="D98" s="35"/>
      <c r="E98" s="286"/>
      <c r="F98" s="287"/>
      <c r="G98" s="288"/>
    </row>
    <row r="99" spans="1:7" s="9" customFormat="1" ht="73.5" customHeight="1" x14ac:dyDescent="0.25">
      <c r="A99" s="33">
        <f>A98+0.1</f>
        <v>4.4999999999999982</v>
      </c>
      <c r="B99" s="43" t="s">
        <v>76</v>
      </c>
      <c r="C99" s="35">
        <v>3</v>
      </c>
      <c r="D99" s="35"/>
      <c r="E99" s="286"/>
      <c r="F99" s="287"/>
      <c r="G99" s="288"/>
    </row>
    <row r="100" spans="1:7" ht="33.950000000000003" customHeight="1" x14ac:dyDescent="0.25">
      <c r="A100" s="28" t="s">
        <v>7</v>
      </c>
      <c r="B100" s="32" t="s">
        <v>103</v>
      </c>
      <c r="C100" s="30"/>
      <c r="D100" s="31">
        <f>SUM(D101:D102)</f>
        <v>0</v>
      </c>
      <c r="E100" s="331"/>
      <c r="F100" s="332"/>
      <c r="G100" s="333"/>
    </row>
    <row r="101" spans="1:7" s="10" customFormat="1" ht="60" customHeight="1" x14ac:dyDescent="0.25">
      <c r="A101" s="33">
        <v>5.0999999999999996</v>
      </c>
      <c r="B101" s="37" t="s">
        <v>62</v>
      </c>
      <c r="C101" s="35">
        <v>1</v>
      </c>
      <c r="D101" s="35"/>
      <c r="E101" s="286"/>
      <c r="F101" s="287"/>
      <c r="G101" s="288"/>
    </row>
    <row r="102" spans="1:7" ht="60" customHeight="1" x14ac:dyDescent="0.25">
      <c r="A102" s="33">
        <f>A101+0.1</f>
        <v>5.1999999999999993</v>
      </c>
      <c r="B102" s="34" t="s">
        <v>77</v>
      </c>
      <c r="C102" s="35">
        <v>1</v>
      </c>
      <c r="D102" s="35"/>
      <c r="E102" s="286"/>
      <c r="F102" s="287"/>
      <c r="G102" s="288"/>
    </row>
    <row r="103" spans="1:7" ht="33.950000000000003" customHeight="1" x14ac:dyDescent="0.25">
      <c r="A103" s="28" t="s">
        <v>29</v>
      </c>
      <c r="B103" s="32" t="s">
        <v>23</v>
      </c>
      <c r="C103" s="30"/>
      <c r="D103" s="31">
        <f>SUM(D104:D107)</f>
        <v>0</v>
      </c>
      <c r="E103" s="331"/>
      <c r="F103" s="332"/>
      <c r="G103" s="333"/>
    </row>
    <row r="104" spans="1:7" s="10" customFormat="1" ht="66.75" customHeight="1" x14ac:dyDescent="0.25">
      <c r="A104" s="33">
        <v>6.1</v>
      </c>
      <c r="B104" s="34" t="s">
        <v>37</v>
      </c>
      <c r="C104" s="35">
        <v>1</v>
      </c>
      <c r="D104" s="35"/>
      <c r="E104" s="286"/>
      <c r="F104" s="287"/>
      <c r="G104" s="288"/>
    </row>
    <row r="105" spans="1:7" ht="66.75" customHeight="1" x14ac:dyDescent="0.25">
      <c r="A105" s="33">
        <f>A104+0.1</f>
        <v>6.1999999999999993</v>
      </c>
      <c r="B105" s="34" t="s">
        <v>36</v>
      </c>
      <c r="C105" s="35">
        <v>2</v>
      </c>
      <c r="D105" s="35"/>
      <c r="E105" s="286"/>
      <c r="F105" s="287"/>
      <c r="G105" s="288"/>
    </row>
    <row r="106" spans="1:7" ht="66.75" customHeight="1" x14ac:dyDescent="0.25">
      <c r="A106" s="33">
        <f>A105+0.1</f>
        <v>6.2999999999999989</v>
      </c>
      <c r="B106" s="36" t="s">
        <v>60</v>
      </c>
      <c r="C106" s="35">
        <v>3</v>
      </c>
      <c r="D106" s="35"/>
      <c r="E106" s="286"/>
      <c r="F106" s="287"/>
      <c r="G106" s="288"/>
    </row>
    <row r="107" spans="1:7" ht="66.75" customHeight="1" x14ac:dyDescent="0.25">
      <c r="A107" s="33">
        <f>A106+0.1</f>
        <v>6.3999999999999986</v>
      </c>
      <c r="B107" s="34" t="s">
        <v>78</v>
      </c>
      <c r="C107" s="35">
        <v>3</v>
      </c>
      <c r="D107" s="35"/>
      <c r="E107" s="286"/>
      <c r="F107" s="287"/>
      <c r="G107" s="288"/>
    </row>
    <row r="108" spans="1:7" ht="33.950000000000003" customHeight="1" x14ac:dyDescent="0.25">
      <c r="A108" s="28" t="s">
        <v>41</v>
      </c>
      <c r="B108" s="32" t="s">
        <v>154</v>
      </c>
      <c r="C108" s="30"/>
      <c r="D108" s="31">
        <f>SUM(D109:D118)</f>
        <v>0</v>
      </c>
      <c r="E108" s="331"/>
      <c r="F108" s="332"/>
      <c r="G108" s="333"/>
    </row>
    <row r="109" spans="1:7" ht="123" customHeight="1" x14ac:dyDescent="0.25">
      <c r="A109" s="33">
        <v>1.1000000000000001</v>
      </c>
      <c r="B109" s="67" t="s">
        <v>110</v>
      </c>
      <c r="C109" s="35">
        <v>1</v>
      </c>
      <c r="D109" s="35"/>
      <c r="E109" s="286"/>
      <c r="F109" s="287"/>
      <c r="G109" s="288"/>
    </row>
    <row r="110" spans="1:7" ht="63" customHeight="1" x14ac:dyDescent="0.25">
      <c r="A110" s="44">
        <f t="shared" ref="A110:A117" si="4">A109+0.1</f>
        <v>1.2000000000000002</v>
      </c>
      <c r="B110" s="67" t="s">
        <v>161</v>
      </c>
      <c r="C110" s="45">
        <v>1</v>
      </c>
      <c r="D110" s="35"/>
      <c r="E110" s="286"/>
      <c r="F110" s="287"/>
      <c r="G110" s="288"/>
    </row>
    <row r="111" spans="1:7" ht="76.5" customHeight="1" x14ac:dyDescent="0.25">
      <c r="A111" s="46">
        <f t="shared" si="4"/>
        <v>1.3000000000000003</v>
      </c>
      <c r="B111" s="67" t="s">
        <v>145</v>
      </c>
      <c r="C111" s="45">
        <v>1</v>
      </c>
      <c r="D111" s="47"/>
      <c r="E111" s="286"/>
      <c r="F111" s="287"/>
      <c r="G111" s="288"/>
    </row>
    <row r="112" spans="1:7" ht="39.75" customHeight="1" x14ac:dyDescent="0.25">
      <c r="A112" s="46">
        <f t="shared" si="4"/>
        <v>1.4000000000000004</v>
      </c>
      <c r="B112" s="67" t="s">
        <v>147</v>
      </c>
      <c r="C112" s="48">
        <v>1</v>
      </c>
      <c r="D112" s="35"/>
      <c r="E112" s="286"/>
      <c r="F112" s="287"/>
      <c r="G112" s="288"/>
    </row>
    <row r="113" spans="1:7" ht="66.75" customHeight="1" x14ac:dyDescent="0.25">
      <c r="A113" s="44">
        <f t="shared" si="4"/>
        <v>1.5000000000000004</v>
      </c>
      <c r="B113" s="67" t="s">
        <v>146</v>
      </c>
      <c r="C113" s="45">
        <v>1</v>
      </c>
      <c r="D113" s="39"/>
      <c r="E113" s="286"/>
      <c r="F113" s="287"/>
      <c r="G113" s="288"/>
    </row>
    <row r="114" spans="1:7" ht="114" customHeight="1" x14ac:dyDescent="0.25">
      <c r="A114" s="44">
        <f t="shared" si="4"/>
        <v>1.6000000000000005</v>
      </c>
      <c r="B114" s="67" t="s">
        <v>148</v>
      </c>
      <c r="C114" s="48">
        <v>2</v>
      </c>
      <c r="D114" s="39"/>
      <c r="E114" s="286"/>
      <c r="F114" s="287"/>
      <c r="G114" s="288"/>
    </row>
    <row r="115" spans="1:7" ht="134.25" customHeight="1" x14ac:dyDescent="0.25">
      <c r="A115" s="44">
        <f t="shared" si="4"/>
        <v>1.7000000000000006</v>
      </c>
      <c r="B115" s="67" t="s">
        <v>149</v>
      </c>
      <c r="C115" s="45">
        <v>2</v>
      </c>
      <c r="D115" s="35"/>
      <c r="E115" s="286"/>
      <c r="F115" s="287"/>
      <c r="G115" s="288"/>
    </row>
    <row r="116" spans="1:7" ht="106.5" customHeight="1" x14ac:dyDescent="0.25">
      <c r="A116" s="44">
        <f t="shared" si="4"/>
        <v>1.8000000000000007</v>
      </c>
      <c r="B116" s="67" t="s">
        <v>150</v>
      </c>
      <c r="C116" s="45">
        <v>3</v>
      </c>
      <c r="D116" s="49"/>
      <c r="E116" s="286"/>
      <c r="F116" s="287"/>
      <c r="G116" s="288"/>
    </row>
    <row r="117" spans="1:7" ht="93.75" customHeight="1" x14ac:dyDescent="0.25">
      <c r="A117" s="44">
        <f t="shared" si="4"/>
        <v>1.9000000000000008</v>
      </c>
      <c r="B117" s="67" t="s">
        <v>151</v>
      </c>
      <c r="C117" s="45">
        <v>3</v>
      </c>
      <c r="D117" s="35"/>
      <c r="E117" s="286"/>
      <c r="F117" s="287"/>
      <c r="G117" s="288"/>
    </row>
    <row r="118" spans="1:7" ht="45" customHeight="1" x14ac:dyDescent="0.25">
      <c r="A118" s="50">
        <v>1.1000000000000001</v>
      </c>
      <c r="B118" s="67" t="s">
        <v>152</v>
      </c>
      <c r="C118" s="45">
        <v>3</v>
      </c>
      <c r="D118" s="35"/>
      <c r="E118" s="286"/>
      <c r="F118" s="287"/>
      <c r="G118" s="288"/>
    </row>
    <row r="119" spans="1:7" ht="33.950000000000003" customHeight="1" x14ac:dyDescent="0.25">
      <c r="A119" s="28" t="s">
        <v>134</v>
      </c>
      <c r="B119" s="32" t="s">
        <v>67</v>
      </c>
      <c r="C119" s="30"/>
      <c r="D119" s="31">
        <f>+D120+D127</f>
        <v>0</v>
      </c>
      <c r="E119" s="51"/>
      <c r="F119" s="52"/>
      <c r="G119" s="53"/>
    </row>
    <row r="120" spans="1:7" ht="33.950000000000003" customHeight="1" x14ac:dyDescent="0.25">
      <c r="A120" s="28" t="s">
        <v>2</v>
      </c>
      <c r="B120" s="32" t="s">
        <v>35</v>
      </c>
      <c r="C120" s="30"/>
      <c r="D120" s="31">
        <f>SUM(D121:D126)</f>
        <v>0</v>
      </c>
      <c r="E120" s="51"/>
      <c r="F120" s="52"/>
      <c r="G120" s="53"/>
    </row>
    <row r="121" spans="1:7" ht="71.25" customHeight="1" x14ac:dyDescent="0.25">
      <c r="A121" s="33">
        <v>1.1000000000000001</v>
      </c>
      <c r="B121" s="37" t="s">
        <v>140</v>
      </c>
      <c r="C121" s="35">
        <v>1</v>
      </c>
      <c r="D121" s="35"/>
      <c r="E121" s="286"/>
      <c r="F121" s="287"/>
      <c r="G121" s="288"/>
    </row>
    <row r="122" spans="1:7" ht="78.75" customHeight="1" x14ac:dyDescent="0.25">
      <c r="A122" s="33">
        <f>A121+0.1</f>
        <v>1.2000000000000002</v>
      </c>
      <c r="B122" s="34" t="s">
        <v>61</v>
      </c>
      <c r="C122" s="35">
        <v>1</v>
      </c>
      <c r="D122" s="35"/>
      <c r="E122" s="286"/>
      <c r="F122" s="287"/>
      <c r="G122" s="288"/>
    </row>
    <row r="123" spans="1:7" ht="106.5" customHeight="1" x14ac:dyDescent="0.25">
      <c r="A123" s="33">
        <f>A122+0.1</f>
        <v>1.3000000000000003</v>
      </c>
      <c r="B123" s="37" t="s">
        <v>138</v>
      </c>
      <c r="C123" s="39">
        <v>1</v>
      </c>
      <c r="D123" s="39"/>
      <c r="E123" s="286"/>
      <c r="F123" s="287"/>
      <c r="G123" s="288"/>
    </row>
    <row r="124" spans="1:7" ht="96" customHeight="1" x14ac:dyDescent="0.25">
      <c r="A124" s="33">
        <f>A123+0.1</f>
        <v>1.4000000000000004</v>
      </c>
      <c r="B124" s="34" t="s">
        <v>143</v>
      </c>
      <c r="C124" s="35">
        <v>1</v>
      </c>
      <c r="D124" s="35"/>
      <c r="E124" s="286"/>
      <c r="F124" s="287"/>
      <c r="G124" s="288"/>
    </row>
    <row r="125" spans="1:7" ht="63.75" customHeight="1" x14ac:dyDescent="0.25">
      <c r="A125" s="33">
        <f>A124+0.1</f>
        <v>1.5000000000000004</v>
      </c>
      <c r="B125" s="34" t="s">
        <v>79</v>
      </c>
      <c r="C125" s="35">
        <v>2</v>
      </c>
      <c r="D125" s="35"/>
      <c r="E125" s="286"/>
      <c r="F125" s="287"/>
      <c r="G125" s="288"/>
    </row>
    <row r="126" spans="1:7" ht="63.75" customHeight="1" x14ac:dyDescent="0.25">
      <c r="A126" s="33">
        <f>A125+0.1</f>
        <v>1.6000000000000005</v>
      </c>
      <c r="B126" s="36" t="s">
        <v>92</v>
      </c>
      <c r="C126" s="39">
        <v>3</v>
      </c>
      <c r="D126" s="39"/>
      <c r="E126" s="286"/>
      <c r="F126" s="287"/>
      <c r="G126" s="288"/>
    </row>
    <row r="127" spans="1:7" ht="33.950000000000003" customHeight="1" x14ac:dyDescent="0.25">
      <c r="A127" s="28" t="s">
        <v>3</v>
      </c>
      <c r="B127" s="32" t="s">
        <v>42</v>
      </c>
      <c r="C127" s="30"/>
      <c r="D127" s="31">
        <f>SUM(D128:D129)</f>
        <v>0</v>
      </c>
      <c r="E127" s="51"/>
      <c r="F127" s="52"/>
      <c r="G127" s="53"/>
    </row>
    <row r="128" spans="1:7" ht="121.5" customHeight="1" x14ac:dyDescent="0.25">
      <c r="A128" s="33">
        <v>2.1</v>
      </c>
      <c r="B128" s="34" t="s">
        <v>142</v>
      </c>
      <c r="C128" s="35">
        <v>1</v>
      </c>
      <c r="D128" s="35"/>
      <c r="E128" s="286"/>
      <c r="F128" s="287"/>
      <c r="G128" s="288"/>
    </row>
    <row r="129" spans="1:7" ht="68.25" customHeight="1" x14ac:dyDescent="0.25">
      <c r="A129" s="33">
        <f>A128+0.1</f>
        <v>2.2000000000000002</v>
      </c>
      <c r="B129" s="34" t="s">
        <v>139</v>
      </c>
      <c r="C129" s="35">
        <v>1</v>
      </c>
      <c r="D129" s="35"/>
      <c r="E129" s="286"/>
      <c r="F129" s="287"/>
      <c r="G129" s="288"/>
    </row>
    <row r="130" spans="1:7" ht="29.25" customHeight="1" x14ac:dyDescent="0.25">
      <c r="A130" s="335" t="s">
        <v>121</v>
      </c>
      <c r="B130" s="336"/>
      <c r="C130" s="336"/>
      <c r="D130" s="336"/>
      <c r="E130" s="336"/>
      <c r="F130" s="336"/>
      <c r="G130" s="337"/>
    </row>
    <row r="131" spans="1:7" s="10" customFormat="1" ht="63" customHeight="1" x14ac:dyDescent="0.25">
      <c r="A131" s="322" t="s">
        <v>122</v>
      </c>
      <c r="B131" s="323"/>
      <c r="C131" s="54">
        <f>G21</f>
        <v>2</v>
      </c>
      <c r="D131" s="323" t="s">
        <v>123</v>
      </c>
      <c r="E131" s="323"/>
      <c r="F131" s="323"/>
      <c r="G131" s="55" t="e">
        <f>RESULTADOS!M13</f>
        <v>#REF!</v>
      </c>
    </row>
    <row r="132" spans="1:7" s="10" customFormat="1" ht="42.75" customHeight="1" x14ac:dyDescent="0.25">
      <c r="A132" s="335" t="s">
        <v>124</v>
      </c>
      <c r="B132" s="338"/>
      <c r="C132" s="56" t="e">
        <f>RESULTADOS!N13</f>
        <v>#REF!</v>
      </c>
      <c r="D132" s="339" t="s">
        <v>125</v>
      </c>
      <c r="E132" s="336"/>
      <c r="F132" s="338"/>
      <c r="G132" s="57" t="e">
        <f>IF(C132&lt;G131,#REF!,#REF!)</f>
        <v>#REF!</v>
      </c>
    </row>
    <row r="133" spans="1:7" s="10" customFormat="1" ht="60" customHeight="1" thickBot="1" x14ac:dyDescent="0.3">
      <c r="A133" s="340" t="s">
        <v>126</v>
      </c>
      <c r="B133" s="341"/>
      <c r="C133" s="341"/>
      <c r="D133" s="341"/>
      <c r="E133" s="341"/>
      <c r="F133" s="341"/>
      <c r="G133" s="342"/>
    </row>
    <row r="134" spans="1:7" ht="70.5" customHeight="1" x14ac:dyDescent="0.25">
      <c r="A134" s="14"/>
      <c r="B134" s="14"/>
      <c r="C134" s="27"/>
      <c r="D134" s="27"/>
      <c r="E134" s="11"/>
      <c r="F134" s="12"/>
    </row>
    <row r="135" spans="1:7" s="63" customFormat="1" ht="25.5" customHeight="1" x14ac:dyDescent="0.3">
      <c r="A135" s="343" t="s">
        <v>16</v>
      </c>
      <c r="B135" s="343"/>
      <c r="C135" s="60"/>
      <c r="D135" s="60"/>
      <c r="E135" s="61"/>
      <c r="F135" s="62"/>
    </row>
    <row r="136" spans="1:7" s="63" customFormat="1" ht="20.25" x14ac:dyDescent="0.25">
      <c r="A136" s="334" t="s">
        <v>17</v>
      </c>
      <c r="B136" s="334"/>
      <c r="C136" s="64"/>
      <c r="D136" s="64"/>
      <c r="E136" s="61"/>
      <c r="F136" s="61"/>
    </row>
    <row r="137" spans="1:7" s="63" customFormat="1" ht="20.25" x14ac:dyDescent="0.25">
      <c r="A137" s="334" t="s">
        <v>14</v>
      </c>
      <c r="B137" s="334"/>
      <c r="C137" s="64"/>
      <c r="D137" s="64"/>
      <c r="E137" s="65"/>
      <c r="F137" s="66"/>
    </row>
    <row r="138" spans="1:7" ht="21.75" customHeight="1" x14ac:dyDescent="0.25"/>
  </sheetData>
  <mergeCells count="148">
    <mergeCell ref="A137:B137"/>
    <mergeCell ref="E100:G100"/>
    <mergeCell ref="E103:G103"/>
    <mergeCell ref="E108:G108"/>
    <mergeCell ref="A130:G130"/>
    <mergeCell ref="A131:B131"/>
    <mergeCell ref="D131:F131"/>
    <mergeCell ref="A132:B132"/>
    <mergeCell ref="D132:F132"/>
    <mergeCell ref="A133:G133"/>
    <mergeCell ref="A135:B135"/>
    <mergeCell ref="A136:B136"/>
    <mergeCell ref="E101:G101"/>
    <mergeCell ref="E102:G102"/>
    <mergeCell ref="E104:G104"/>
    <mergeCell ref="E105:G105"/>
    <mergeCell ref="E112:G112"/>
    <mergeCell ref="E113:G113"/>
    <mergeCell ref="E114:G114"/>
    <mergeCell ref="E115:G115"/>
    <mergeCell ref="E116:G116"/>
    <mergeCell ref="E106:G106"/>
    <mergeCell ref="E107:G107"/>
    <mergeCell ref="E109:G109"/>
    <mergeCell ref="A20:D20"/>
    <mergeCell ref="E20:G20"/>
    <mergeCell ref="C21:D21"/>
    <mergeCell ref="A22:B23"/>
    <mergeCell ref="C22:C23"/>
    <mergeCell ref="D22:D23"/>
    <mergeCell ref="E22:G23"/>
    <mergeCell ref="E94:G94"/>
    <mergeCell ref="E24:G24"/>
    <mergeCell ref="E25:G25"/>
    <mergeCell ref="E30:G30"/>
    <mergeCell ref="E39:G39"/>
    <mergeCell ref="E46:G46"/>
    <mergeCell ref="E52:G52"/>
    <mergeCell ref="E60:G60"/>
    <mergeCell ref="E68:G68"/>
    <mergeCell ref="E69:G69"/>
    <mergeCell ref="E76:G76"/>
    <mergeCell ref="E83:G83"/>
    <mergeCell ref="E26:G26"/>
    <mergeCell ref="E27:G27"/>
    <mergeCell ref="E28:G28"/>
    <mergeCell ref="E29:G29"/>
    <mergeCell ref="E36:G36"/>
    <mergeCell ref="A19:D19"/>
    <mergeCell ref="E19:G19"/>
    <mergeCell ref="B12:D12"/>
    <mergeCell ref="E12:G12"/>
    <mergeCell ref="B13:D13"/>
    <mergeCell ref="E13:G13"/>
    <mergeCell ref="A14:A15"/>
    <mergeCell ref="B14:D14"/>
    <mergeCell ref="E14:G14"/>
    <mergeCell ref="B15:D15"/>
    <mergeCell ref="E15:G15"/>
    <mergeCell ref="A16:G16"/>
    <mergeCell ref="A17:D17"/>
    <mergeCell ref="E17:G17"/>
    <mergeCell ref="A18:D18"/>
    <mergeCell ref="E18:G18"/>
    <mergeCell ref="A11:D11"/>
    <mergeCell ref="E11:G11"/>
    <mergeCell ref="A3:G3"/>
    <mergeCell ref="A4:G4"/>
    <mergeCell ref="A5:G5"/>
    <mergeCell ref="A6:D6"/>
    <mergeCell ref="E6:G6"/>
    <mergeCell ref="A7:G7"/>
    <mergeCell ref="A8:G8"/>
    <mergeCell ref="A9:D9"/>
    <mergeCell ref="E9:G9"/>
    <mergeCell ref="A10:D10"/>
    <mergeCell ref="E10:G10"/>
    <mergeCell ref="E37:G37"/>
    <mergeCell ref="E38:G38"/>
    <mergeCell ref="E40:G40"/>
    <mergeCell ref="E41:G41"/>
    <mergeCell ref="E31:G31"/>
    <mergeCell ref="E32:G32"/>
    <mergeCell ref="E33:G33"/>
    <mergeCell ref="E34:G34"/>
    <mergeCell ref="E35:G35"/>
    <mergeCell ref="E48:G48"/>
    <mergeCell ref="E49:G49"/>
    <mergeCell ref="E50:G50"/>
    <mergeCell ref="E51:G51"/>
    <mergeCell ref="E53:G53"/>
    <mergeCell ref="E42:G42"/>
    <mergeCell ref="E43:G43"/>
    <mergeCell ref="E44:G44"/>
    <mergeCell ref="E45:G45"/>
    <mergeCell ref="E47:G47"/>
    <mergeCell ref="E59:G59"/>
    <mergeCell ref="E61:G61"/>
    <mergeCell ref="E62:G62"/>
    <mergeCell ref="E63:G63"/>
    <mergeCell ref="E64:G64"/>
    <mergeCell ref="E54:G54"/>
    <mergeCell ref="E55:G55"/>
    <mergeCell ref="E56:G56"/>
    <mergeCell ref="E57:G57"/>
    <mergeCell ref="E58:G58"/>
    <mergeCell ref="E72:G72"/>
    <mergeCell ref="E73:G73"/>
    <mergeCell ref="E74:G74"/>
    <mergeCell ref="E75:G75"/>
    <mergeCell ref="E77:G77"/>
    <mergeCell ref="E65:G65"/>
    <mergeCell ref="E66:G66"/>
    <mergeCell ref="E67:G67"/>
    <mergeCell ref="E70:G70"/>
    <mergeCell ref="E71:G71"/>
    <mergeCell ref="E84:G84"/>
    <mergeCell ref="E85:G85"/>
    <mergeCell ref="E86:G86"/>
    <mergeCell ref="E87:G87"/>
    <mergeCell ref="E88:G88"/>
    <mergeCell ref="E78:G78"/>
    <mergeCell ref="E79:G79"/>
    <mergeCell ref="E80:G80"/>
    <mergeCell ref="E81:G81"/>
    <mergeCell ref="E82:G82"/>
    <mergeCell ref="E95:G95"/>
    <mergeCell ref="E96:G96"/>
    <mergeCell ref="E97:G97"/>
    <mergeCell ref="E98:G98"/>
    <mergeCell ref="E99:G99"/>
    <mergeCell ref="E89:G89"/>
    <mergeCell ref="E90:G90"/>
    <mergeCell ref="E91:G91"/>
    <mergeCell ref="E92:G92"/>
    <mergeCell ref="E93:G93"/>
    <mergeCell ref="E110:G110"/>
    <mergeCell ref="E111:G111"/>
    <mergeCell ref="E124:G124"/>
    <mergeCell ref="E125:G125"/>
    <mergeCell ref="E126:G126"/>
    <mergeCell ref="E128:G128"/>
    <mergeCell ref="E129:G129"/>
    <mergeCell ref="E117:G117"/>
    <mergeCell ref="E118:G118"/>
    <mergeCell ref="E121:G121"/>
    <mergeCell ref="E122:G122"/>
    <mergeCell ref="E123:G123"/>
  </mergeCells>
  <printOptions horizontalCentered="1"/>
  <pageMargins left="0.39370078740157483" right="0.39370078740157483" top="0.59055118110236227" bottom="0.59055118110236227" header="0.19685039370078741" footer="0.19685039370078741"/>
  <pageSetup paperSize="9" scale="33" fitToHeight="3" orientation="portrait" r:id="rId1"/>
  <headerFooter scaleWithDoc="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F46"/>
  <sheetViews>
    <sheetView workbookViewId="0">
      <selection activeCell="G19" sqref="G19"/>
    </sheetView>
  </sheetViews>
  <sheetFormatPr baseColWidth="10" defaultRowHeight="15" x14ac:dyDescent="0.25"/>
  <sheetData>
    <row r="7" spans="4:6" ht="16.5" x14ac:dyDescent="0.25">
      <c r="D7" s="76">
        <v>1</v>
      </c>
      <c r="F7">
        <f>+COUNTIF(D7:D46, 1)</f>
        <v>23</v>
      </c>
    </row>
    <row r="8" spans="4:6" ht="16.5" x14ac:dyDescent="0.25">
      <c r="D8" s="76">
        <v>1</v>
      </c>
      <c r="F8">
        <f>+COUNTIF(D7:D46, 0)</f>
        <v>10</v>
      </c>
    </row>
    <row r="9" spans="4:6" ht="16.5" x14ac:dyDescent="0.25">
      <c r="D9" s="76">
        <v>1</v>
      </c>
      <c r="F9">
        <f>+COUNTIF(D8:D47, "NA")</f>
        <v>7</v>
      </c>
    </row>
    <row r="10" spans="4:6" ht="16.5" x14ac:dyDescent="0.25">
      <c r="D10" s="76">
        <v>1</v>
      </c>
      <c r="F10">
        <f>SUM(F7:F9)</f>
        <v>40</v>
      </c>
    </row>
    <row r="11" spans="4:6" ht="16.5" x14ac:dyDescent="0.25">
      <c r="D11" s="76">
        <v>1</v>
      </c>
    </row>
    <row r="12" spans="4:6" ht="16.5" x14ac:dyDescent="0.25">
      <c r="D12" s="76">
        <v>1</v>
      </c>
    </row>
    <row r="13" spans="4:6" ht="16.5" x14ac:dyDescent="0.25">
      <c r="D13" s="76">
        <v>1</v>
      </c>
    </row>
    <row r="14" spans="4:6" ht="16.5" x14ac:dyDescent="0.25">
      <c r="D14" s="76">
        <v>1</v>
      </c>
    </row>
    <row r="15" spans="4:6" ht="16.5" x14ac:dyDescent="0.25">
      <c r="D15" s="76">
        <v>1</v>
      </c>
    </row>
    <row r="16" spans="4:6" ht="16.5" x14ac:dyDescent="0.25">
      <c r="D16" s="76">
        <v>0</v>
      </c>
    </row>
    <row r="17" spans="4:4" ht="16.5" x14ac:dyDescent="0.25">
      <c r="D17" s="76">
        <v>1</v>
      </c>
    </row>
    <row r="18" spans="4:4" ht="16.5" x14ac:dyDescent="0.25">
      <c r="D18" s="76">
        <v>1</v>
      </c>
    </row>
    <row r="19" spans="4:4" ht="16.5" x14ac:dyDescent="0.25">
      <c r="D19" s="76">
        <v>1</v>
      </c>
    </row>
    <row r="20" spans="4:4" ht="16.5" x14ac:dyDescent="0.25">
      <c r="D20" s="76">
        <v>1</v>
      </c>
    </row>
    <row r="21" spans="4:4" ht="16.5" x14ac:dyDescent="0.25">
      <c r="D21" s="76">
        <v>1</v>
      </c>
    </row>
    <row r="22" spans="4:4" ht="16.5" x14ac:dyDescent="0.25">
      <c r="D22" s="76">
        <v>0</v>
      </c>
    </row>
    <row r="23" spans="4:4" ht="16.5" x14ac:dyDescent="0.25">
      <c r="D23" s="76">
        <v>1</v>
      </c>
    </row>
    <row r="24" spans="4:4" ht="16.5" x14ac:dyDescent="0.25">
      <c r="D24" s="76">
        <v>1</v>
      </c>
    </row>
    <row r="25" spans="4:4" ht="16.5" x14ac:dyDescent="0.25">
      <c r="D25" s="76">
        <v>1</v>
      </c>
    </row>
    <row r="26" spans="4:4" ht="16.5" x14ac:dyDescent="0.25">
      <c r="D26" s="76">
        <v>1</v>
      </c>
    </row>
    <row r="27" spans="4:4" ht="16.5" x14ac:dyDescent="0.25">
      <c r="D27" s="89">
        <v>0</v>
      </c>
    </row>
    <row r="28" spans="4:4" ht="16.5" x14ac:dyDescent="0.25">
      <c r="D28" s="89">
        <v>0</v>
      </c>
    </row>
    <row r="29" spans="4:4" ht="16.5" x14ac:dyDescent="0.25">
      <c r="D29" s="89">
        <v>0</v>
      </c>
    </row>
    <row r="30" spans="4:4" ht="16.5" x14ac:dyDescent="0.25">
      <c r="D30" s="89">
        <v>0</v>
      </c>
    </row>
    <row r="31" spans="4:4" ht="16.5" x14ac:dyDescent="0.25">
      <c r="D31" s="76" t="s">
        <v>165</v>
      </c>
    </row>
    <row r="32" spans="4:4" ht="16.5" x14ac:dyDescent="0.25">
      <c r="D32" s="76">
        <v>1</v>
      </c>
    </row>
    <row r="33" spans="4:4" ht="16.5" x14ac:dyDescent="0.25">
      <c r="D33" s="76">
        <v>1</v>
      </c>
    </row>
    <row r="34" spans="4:4" ht="16.5" x14ac:dyDescent="0.25">
      <c r="D34" s="76">
        <v>0</v>
      </c>
    </row>
    <row r="35" spans="4:4" ht="16.5" x14ac:dyDescent="0.25">
      <c r="D35" s="76">
        <v>1</v>
      </c>
    </row>
    <row r="36" spans="4:4" ht="16.5" x14ac:dyDescent="0.25">
      <c r="D36" s="76">
        <v>0</v>
      </c>
    </row>
    <row r="37" spans="4:4" ht="16.5" x14ac:dyDescent="0.25">
      <c r="D37" s="76">
        <v>0</v>
      </c>
    </row>
    <row r="38" spans="4:4" ht="16.5" x14ac:dyDescent="0.25">
      <c r="D38" s="78">
        <v>1</v>
      </c>
    </row>
    <row r="39" spans="4:4" ht="16.5" x14ac:dyDescent="0.25">
      <c r="D39" s="76">
        <v>1</v>
      </c>
    </row>
    <row r="40" spans="4:4" ht="16.5" x14ac:dyDescent="0.25">
      <c r="D40" s="77">
        <v>0</v>
      </c>
    </row>
    <row r="41" spans="4:4" ht="16.5" x14ac:dyDescent="0.25">
      <c r="D41" s="76" t="s">
        <v>165</v>
      </c>
    </row>
    <row r="42" spans="4:4" ht="16.5" x14ac:dyDescent="0.25">
      <c r="D42" s="76" t="s">
        <v>165</v>
      </c>
    </row>
    <row r="43" spans="4:4" ht="16.5" x14ac:dyDescent="0.25">
      <c r="D43" s="77" t="s">
        <v>165</v>
      </c>
    </row>
    <row r="44" spans="4:4" ht="16.5" x14ac:dyDescent="0.25">
      <c r="D44" s="76" t="s">
        <v>165</v>
      </c>
    </row>
    <row r="45" spans="4:4" ht="16.5" x14ac:dyDescent="0.25">
      <c r="D45" s="76" t="s">
        <v>165</v>
      </c>
    </row>
    <row r="46" spans="4:4" ht="16.5" x14ac:dyDescent="0.25">
      <c r="D46" s="76"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8</vt:i4>
      </vt:variant>
    </vt:vector>
  </HeadingPairs>
  <TitlesOfParts>
    <vt:vector size="13" baseType="lpstr">
      <vt:lpstr>CARTILLA AD</vt:lpstr>
      <vt:lpstr>RESULTADOS</vt:lpstr>
      <vt:lpstr>REGISTRO FOTOGRÁFICO </vt:lpstr>
      <vt:lpstr>CARTILLA EVA.</vt:lpstr>
      <vt:lpstr>Hoja1</vt:lpstr>
      <vt:lpstr>'CARTILLA AD'!Área_de_impresión</vt:lpstr>
      <vt:lpstr>'CARTILLA EVA.'!Área_de_impresión</vt:lpstr>
      <vt:lpstr>'REGISTRO FOTOGRÁFICO '!Área_de_impresión</vt:lpstr>
      <vt:lpstr>RESULTADOS!Área_de_impresión</vt:lpstr>
      <vt:lpstr>'CARTILLA AD'!Títulos_a_imprimir</vt:lpstr>
      <vt:lpstr>'CARTILLA EVA.'!Títulos_a_imprimir</vt:lpstr>
      <vt:lpstr>'REGISTRO FOTOGRÁFICO '!Títulos_a_imprimir</vt:lpstr>
      <vt:lpstr>RESULTADOS!Títulos_a_imprimir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Edward</dc:creator>
  <cp:lastModifiedBy>Mercedes Diaz Mejia</cp:lastModifiedBy>
  <cp:lastPrinted>2019-04-16T14:43:50Z</cp:lastPrinted>
  <dcterms:created xsi:type="dcterms:W3CDTF">2011-08-18T16:45:39Z</dcterms:created>
  <dcterms:modified xsi:type="dcterms:W3CDTF">2021-11-22T15:23:49Z</dcterms:modified>
</cp:coreProperties>
</file>